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bookViews>
    <workbookView xWindow="0" yWindow="0" windowWidth="20730" windowHeight="11760" firstSheet="2" activeTab="2"/>
  </bookViews>
  <sheets>
    <sheet name="PS - ESCOLA" sheetId="1" state="hidden" r:id="rId1"/>
    <sheet name="CFF - ESCOLA" sheetId="2" state="hidden" r:id="rId2"/>
    <sheet name="PS - QUADRA" sheetId="3" r:id="rId3"/>
    <sheet name="CFF - QUADRA" sheetId="7" r:id="rId4"/>
    <sheet name="CFF - GERAL" sheetId="5" state="hidden" r:id="rId5"/>
  </sheets>
  <definedNames>
    <definedName name="_xlnm._FilterDatabase" localSheetId="0" hidden="1">'PS - ESCOLA'!$A$1:$H$1915</definedName>
    <definedName name="_xlnm._FilterDatabase" localSheetId="2" hidden="1">'PS - QUADRA'!$A$1:$I$1814</definedName>
    <definedName name="_xlnm.Print_Area" localSheetId="1">'CFF - ESCOLA'!$A$1:$S$36</definedName>
    <definedName name="_xlnm.Print_Area" localSheetId="4">'CFF - GERAL'!$A$1:$S$36</definedName>
    <definedName name="_xlnm.Print_Area" localSheetId="3">'CFF - QUADRA'!$A$1:$S$36</definedName>
    <definedName name="_xlnm.Print_Area" localSheetId="0">'PS - ESCOLA'!$A$2:$H$1915</definedName>
    <definedName name="_xlnm.Print_Area" localSheetId="2">'PS - QUADRA'!$A$2:$H$1814</definedName>
    <definedName name="Print_Area" localSheetId="0">'PS - ESCOLA'!$A$2:$H$1915</definedName>
    <definedName name="Print_Area" localSheetId="2">'PS - QUADRA'!$A$2:$H$1814</definedName>
    <definedName name="Print_Titles" localSheetId="0">'PS - ESCOLA'!$2:$6</definedName>
    <definedName name="Print_Titles" localSheetId="2">'PS - QUADRA'!$2:$6</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 i="3" l="1"/>
  <c r="G8" i="3" s="1"/>
  <c r="I1858" i="1"/>
  <c r="I1859" i="1"/>
  <c r="I1860" i="1"/>
  <c r="I1861" i="1"/>
  <c r="I1862" i="1"/>
  <c r="I1863" i="1"/>
  <c r="I1864" i="1"/>
  <c r="I1865" i="1"/>
  <c r="I1866" i="1"/>
  <c r="I1867" i="1"/>
  <c r="I1868" i="1"/>
  <c r="I1869" i="1"/>
  <c r="I1870" i="1"/>
  <c r="I1871" i="1"/>
  <c r="I1872" i="1"/>
  <c r="I1873" i="1"/>
  <c r="I1874" i="1"/>
  <c r="I1875" i="1"/>
  <c r="I1876" i="1"/>
  <c r="I1877" i="1"/>
  <c r="I1878" i="1"/>
  <c r="I1879" i="1"/>
  <c r="I1880" i="1"/>
  <c r="I1881" i="1"/>
  <c r="I1882" i="1"/>
  <c r="I1883" i="1"/>
  <c r="I1884" i="1"/>
  <c r="I1885" i="1"/>
  <c r="I1886" i="1"/>
  <c r="I1887" i="1"/>
  <c r="I1888" i="1"/>
  <c r="I1889" i="1"/>
  <c r="I1890" i="1"/>
  <c r="I1891" i="1"/>
  <c r="I1892" i="1"/>
  <c r="I1893" i="1"/>
  <c r="I1894" i="1"/>
  <c r="I1895" i="1"/>
  <c r="I1896" i="1"/>
  <c r="I1897" i="1"/>
  <c r="I1898" i="1"/>
  <c r="I1899" i="1"/>
  <c r="I1900" i="1"/>
  <c r="I1901" i="1"/>
  <c r="I1902" i="1"/>
  <c r="I1903" i="1"/>
  <c r="I1904" i="1"/>
  <c r="I1905" i="1"/>
  <c r="I1906" i="1"/>
  <c r="I1802" i="1"/>
  <c r="I1803" i="1"/>
  <c r="I1804" i="1"/>
  <c r="I1805" i="1" s="1"/>
  <c r="I1806" i="1"/>
  <c r="I1807" i="1"/>
  <c r="I1808" i="1"/>
  <c r="I1809" i="1" s="1"/>
  <c r="I1810" i="1"/>
  <c r="I1811" i="1"/>
  <c r="I1812" i="1"/>
  <c r="I1813" i="1"/>
  <c r="I1814" i="1"/>
  <c r="I1815" i="1"/>
  <c r="I1816" i="1"/>
  <c r="I1817" i="1"/>
  <c r="I1818" i="1"/>
  <c r="I1819" i="1"/>
  <c r="I1820" i="1"/>
  <c r="I1821" i="1"/>
  <c r="I1822" i="1"/>
  <c r="I1823" i="1"/>
  <c r="I1824" i="1"/>
  <c r="I1825" i="1"/>
  <c r="I1826" i="1"/>
  <c r="I1827" i="1"/>
  <c r="I1828" i="1"/>
  <c r="I1829" i="1"/>
  <c r="I1830" i="1"/>
  <c r="I1831" i="1"/>
  <c r="I1832" i="1"/>
  <c r="I1833" i="1"/>
  <c r="I1834" i="1"/>
  <c r="I1835" i="1"/>
  <c r="I1836" i="1"/>
  <c r="I1837" i="1"/>
  <c r="I1838" i="1"/>
  <c r="I1839" i="1"/>
  <c r="I1840" i="1"/>
  <c r="I1841" i="1"/>
  <c r="I1842" i="1"/>
  <c r="I1843" i="1"/>
  <c r="I1844" i="1"/>
  <c r="I1845" i="1"/>
  <c r="I1846" i="1"/>
  <c r="I1847" i="1"/>
  <c r="I1848" i="1"/>
  <c r="I1849" i="1"/>
  <c r="I1850" i="1"/>
  <c r="I1851" i="1"/>
  <c r="I1852" i="1"/>
  <c r="I1853" i="1"/>
  <c r="I1854" i="1"/>
  <c r="I1855" i="1"/>
  <c r="I1856" i="1"/>
  <c r="I1857" i="1"/>
  <c r="I1800" i="1"/>
  <c r="I1801" i="1" s="1"/>
  <c r="I1795" i="1"/>
  <c r="I1796" i="1" s="1"/>
  <c r="I1797" i="1" s="1"/>
  <c r="I1793" i="1"/>
  <c r="I1794" i="1" s="1"/>
  <c r="I1791" i="1"/>
  <c r="I1792" i="1" s="1"/>
  <c r="I1790" i="1"/>
  <c r="I1787" i="1"/>
  <c r="I1788" i="1" s="1"/>
  <c r="I1789" i="1" s="1"/>
  <c r="I1784" i="1"/>
  <c r="I1785" i="1" s="1"/>
  <c r="I1786" i="1" s="1"/>
  <c r="I1781" i="1"/>
  <c r="I1782" i="1" s="1"/>
  <c r="I1783" i="1" s="1"/>
  <c r="I1778" i="1"/>
  <c r="I1779" i="1" s="1"/>
  <c r="I1780" i="1" s="1"/>
  <c r="I1775" i="1"/>
  <c r="I1776" i="1" s="1"/>
  <c r="I1777" i="1" s="1"/>
  <c r="I1774" i="1"/>
  <c r="I1772" i="1"/>
  <c r="I1773" i="1" s="1"/>
  <c r="I1771" i="1"/>
  <c r="I1768" i="1"/>
  <c r="I1769" i="1" s="1"/>
  <c r="I1770" i="1" s="1"/>
  <c r="I1766" i="1"/>
  <c r="I1767" i="1" s="1"/>
  <c r="I1765" i="1"/>
  <c r="I1762" i="1"/>
  <c r="I1763" i="1" s="1"/>
  <c r="I1764" i="1" s="1"/>
  <c r="I1759" i="1"/>
  <c r="I1760" i="1" s="1"/>
  <c r="I1761" i="1" s="1"/>
  <c r="I1756" i="1"/>
  <c r="I1757" i="1" s="1"/>
  <c r="I1758" i="1" s="1"/>
  <c r="I1754" i="1"/>
  <c r="I1755" i="1" s="1"/>
  <c r="I1752" i="1"/>
  <c r="I1753" i="1" s="1"/>
  <c r="I1750" i="1"/>
  <c r="I1751" i="1" s="1"/>
  <c r="I1748" i="1"/>
  <c r="I1749" i="1" s="1"/>
  <c r="I1746" i="1"/>
  <c r="I1747" i="1" s="1"/>
  <c r="I1744" i="1"/>
  <c r="I1745" i="1" s="1"/>
  <c r="I1741" i="1"/>
  <c r="I1742" i="1"/>
  <c r="I1743" i="1" s="1"/>
  <c r="I1738" i="1"/>
  <c r="I1739" i="1" s="1"/>
  <c r="I1740" i="1" s="1"/>
  <c r="I1735" i="1"/>
  <c r="I1736" i="1" s="1"/>
  <c r="I1737" i="1" s="1"/>
  <c r="I1732" i="1"/>
  <c r="I1733" i="1" s="1"/>
  <c r="I1734" i="1" s="1"/>
  <c r="I1730" i="1"/>
  <c r="I1731" i="1" s="1"/>
  <c r="I1729" i="1"/>
  <c r="I1726" i="1"/>
  <c r="I1727" i="1" s="1"/>
  <c r="I1728" i="1" s="1"/>
  <c r="I1724" i="1"/>
  <c r="I1725" i="1" s="1"/>
  <c r="I1723" i="1"/>
  <c r="I1722" i="1"/>
  <c r="I1720" i="1"/>
  <c r="I1721" i="1" s="1"/>
  <c r="I1718" i="1"/>
  <c r="I1719" i="1" s="1"/>
  <c r="I1716" i="1"/>
  <c r="I1717" i="1" s="1"/>
  <c r="I1714" i="1"/>
  <c r="I1715" i="1"/>
  <c r="I1712" i="1"/>
  <c r="I1713" i="1" s="1"/>
  <c r="I1709" i="1"/>
  <c r="I1710" i="1"/>
  <c r="I1711" i="1" s="1"/>
  <c r="I1706" i="1"/>
  <c r="I1707" i="1"/>
  <c r="I1708" i="1" s="1"/>
  <c r="I1703" i="1"/>
  <c r="I1704" i="1" s="1"/>
  <c r="I1705" i="1" s="1"/>
  <c r="I1700" i="1"/>
  <c r="I1701" i="1" s="1"/>
  <c r="I1702" i="1" s="1"/>
  <c r="I1697" i="1"/>
  <c r="I1698" i="1" s="1"/>
  <c r="I1699" i="1" s="1"/>
  <c r="I1694" i="1"/>
  <c r="I1695" i="1" s="1"/>
  <c r="I1696" i="1" s="1"/>
  <c r="I1692" i="1"/>
  <c r="I1693" i="1" s="1"/>
  <c r="I1691" i="1"/>
  <c r="I1688" i="1"/>
  <c r="I1689" i="1" s="1"/>
  <c r="I1690" i="1" s="1"/>
  <c r="I1685" i="1"/>
  <c r="I1686" i="1"/>
  <c r="I1687" i="1" s="1"/>
  <c r="I1684" i="1"/>
  <c r="I1681" i="1"/>
  <c r="I1682" i="1" s="1"/>
  <c r="I1683" i="1" s="1"/>
  <c r="I1678" i="1"/>
  <c r="I1679" i="1" s="1"/>
  <c r="I1680" i="1" s="1"/>
  <c r="I1676" i="1"/>
  <c r="I1677" i="1" s="1"/>
  <c r="I1675" i="1"/>
  <c r="I1672" i="1"/>
  <c r="I1673" i="1" s="1"/>
  <c r="I1674" i="1" s="1"/>
  <c r="I1669" i="1"/>
  <c r="I1670" i="1"/>
  <c r="I1671" i="1" s="1"/>
  <c r="I1666" i="1"/>
  <c r="I1667" i="1"/>
  <c r="I1668" i="1"/>
  <c r="I1663" i="1"/>
  <c r="I1664" i="1" s="1"/>
  <c r="I1665" i="1" s="1"/>
  <c r="I1660" i="1"/>
  <c r="I1661" i="1" s="1"/>
  <c r="I1662" i="1" s="1"/>
  <c r="I1657" i="1"/>
  <c r="I1658" i="1" s="1"/>
  <c r="I1659" i="1" s="1"/>
  <c r="I1654" i="1"/>
  <c r="I1655" i="1" s="1"/>
  <c r="I1656" i="1" s="1"/>
  <c r="I1652" i="1"/>
  <c r="I1653" i="1" s="1"/>
  <c r="I1651" i="1"/>
  <c r="I1648" i="1"/>
  <c r="I1649" i="1" s="1"/>
  <c r="I1650" i="1" s="1"/>
  <c r="I1645" i="1"/>
  <c r="I1646" i="1"/>
  <c r="I1647" i="1" s="1"/>
  <c r="I1644" i="1"/>
  <c r="I1642" i="1"/>
  <c r="I1643" i="1"/>
  <c r="I1640" i="1"/>
  <c r="I1641" i="1" s="1"/>
  <c r="I1638" i="1"/>
  <c r="I1639" i="1" s="1"/>
  <c r="I1636" i="1"/>
  <c r="I1637" i="1" s="1"/>
  <c r="I1633" i="1"/>
  <c r="I1634" i="1" s="1"/>
  <c r="I1635" i="1" s="1"/>
  <c r="I1629" i="1"/>
  <c r="I1630" i="1"/>
  <c r="I1628" i="1"/>
  <c r="I1627" i="1"/>
  <c r="I1625" i="1"/>
  <c r="I1626" i="1" s="1"/>
  <c r="I1622" i="1"/>
  <c r="I1623" i="1" s="1"/>
  <c r="I1624" i="1" s="1"/>
  <c r="I1620" i="1"/>
  <c r="I1621" i="1" s="1"/>
  <c r="I1618" i="1"/>
  <c r="I1619" i="1" s="1"/>
  <c r="I1616" i="1"/>
  <c r="I1617" i="1"/>
  <c r="I1614" i="1"/>
  <c r="I1615" i="1" s="1"/>
  <c r="I1612" i="1"/>
  <c r="I1613" i="1" s="1"/>
  <c r="I1610" i="1"/>
  <c r="I1611" i="1" s="1"/>
  <c r="I1607" i="1"/>
  <c r="I1608" i="1" s="1"/>
  <c r="I1609" i="1" s="1"/>
  <c r="I1604" i="1"/>
  <c r="I1605" i="1" s="1"/>
  <c r="I1606" i="1" s="1"/>
  <c r="I1602" i="1"/>
  <c r="I1603" i="1" s="1"/>
  <c r="I1601" i="1"/>
  <c r="I1598" i="1"/>
  <c r="I1599" i="1" s="1"/>
  <c r="I1600" i="1" s="1"/>
  <c r="I1595" i="1"/>
  <c r="I1596" i="1"/>
  <c r="I1597" i="1" s="1"/>
  <c r="I1593" i="1"/>
  <c r="I1594" i="1" s="1"/>
  <c r="I1591" i="1"/>
  <c r="I1592" i="1" s="1"/>
  <c r="I1589" i="1"/>
  <c r="I1590" i="1" s="1"/>
  <c r="I1587" i="1"/>
  <c r="I1588" i="1" s="1"/>
  <c r="I1585" i="1"/>
  <c r="I1586" i="1" s="1"/>
  <c r="I1583" i="1"/>
  <c r="I1584" i="1" s="1"/>
  <c r="I1581" i="1"/>
  <c r="I1582" i="1"/>
  <c r="I1579" i="1"/>
  <c r="I1580" i="1" s="1"/>
  <c r="I1577" i="1"/>
  <c r="I1578" i="1" s="1"/>
  <c r="I1575" i="1"/>
  <c r="I1576" i="1" s="1"/>
  <c r="I1573" i="1"/>
  <c r="I1574" i="1"/>
  <c r="I1570" i="1"/>
  <c r="I1571" i="1" s="1"/>
  <c r="I1572" i="1" s="1"/>
  <c r="I1568" i="1"/>
  <c r="I1569" i="1" s="1"/>
  <c r="I1566" i="1"/>
  <c r="I1567" i="1" s="1"/>
  <c r="I1563" i="1"/>
  <c r="I1564" i="1"/>
  <c r="I1565" i="1" s="1"/>
  <c r="I1560" i="1"/>
  <c r="I1558" i="1"/>
  <c r="I1559" i="1" s="1"/>
  <c r="I1556" i="1"/>
  <c r="I1557" i="1" s="1"/>
  <c r="I1552" i="1"/>
  <c r="I1553" i="1"/>
  <c r="I1554" i="1" s="1"/>
  <c r="I1555" i="1" s="1"/>
  <c r="I1549" i="1"/>
  <c r="I1550" i="1" s="1"/>
  <c r="I1551" i="1" s="1"/>
  <c r="I1546" i="1"/>
  <c r="I1547" i="1" s="1"/>
  <c r="I1548" i="1" s="1"/>
  <c r="I1545" i="1"/>
  <c r="I1541" i="1"/>
  <c r="I1542" i="1" s="1"/>
  <c r="I1539" i="1"/>
  <c r="I1540" i="1" s="1"/>
  <c r="I1536" i="1"/>
  <c r="I1537" i="1" s="1"/>
  <c r="I1538" i="1" s="1"/>
  <c r="I1534" i="1"/>
  <c r="I1535" i="1" s="1"/>
  <c r="I1532" i="1"/>
  <c r="I1533" i="1" s="1"/>
  <c r="I1530" i="1"/>
  <c r="I1531" i="1" s="1"/>
  <c r="I1529" i="1"/>
  <c r="I1527" i="1"/>
  <c r="I1528" i="1" s="1"/>
  <c r="I1525" i="1"/>
  <c r="I1526" i="1" s="1"/>
  <c r="I1523" i="1"/>
  <c r="I1524" i="1" s="1"/>
  <c r="I1521" i="1"/>
  <c r="I1522" i="1" s="1"/>
  <c r="I1519" i="1"/>
  <c r="I1520" i="1" s="1"/>
  <c r="I1517" i="1"/>
  <c r="I1518" i="1" s="1"/>
  <c r="I1514" i="1"/>
  <c r="I1515" i="1" s="1"/>
  <c r="I1516" i="1" s="1"/>
  <c r="I1509" i="1"/>
  <c r="I1510" i="1"/>
  <c r="I1511" i="1" s="1"/>
  <c r="I1508" i="1"/>
  <c r="I1506" i="1"/>
  <c r="I1507" i="1" s="1"/>
  <c r="I1505" i="1"/>
  <c r="I1502" i="1"/>
  <c r="I1503" i="1" s="1"/>
  <c r="I1504" i="1" s="1"/>
  <c r="I1499" i="1"/>
  <c r="I1500" i="1" s="1"/>
  <c r="I1501" i="1" s="1"/>
  <c r="I1496" i="1"/>
  <c r="I1497" i="1" s="1"/>
  <c r="I1498" i="1" s="1"/>
  <c r="I1495" i="1"/>
  <c r="I1492" i="1"/>
  <c r="I1493" i="1" s="1"/>
  <c r="I1494" i="1" s="1"/>
  <c r="I1489" i="1"/>
  <c r="I1490" i="1" s="1"/>
  <c r="I1491" i="1" s="1"/>
  <c r="I1486" i="1"/>
  <c r="I1487" i="1" s="1"/>
  <c r="I1488" i="1" s="1"/>
  <c r="I1483" i="1"/>
  <c r="I1484" i="1" s="1"/>
  <c r="I1485" i="1" s="1"/>
  <c r="I1480" i="1"/>
  <c r="I1481" i="1" s="1"/>
  <c r="I1482" i="1" s="1"/>
  <c r="I1477" i="1"/>
  <c r="I1478" i="1"/>
  <c r="I1479" i="1" s="1"/>
  <c r="I1476" i="1"/>
  <c r="I1473" i="1"/>
  <c r="I1474" i="1" s="1"/>
  <c r="I1475" i="1" s="1"/>
  <c r="I1471" i="1"/>
  <c r="I1472" i="1" s="1"/>
  <c r="I1469" i="1"/>
  <c r="I1470" i="1" s="1"/>
  <c r="I1468" i="1"/>
  <c r="I1467" i="1"/>
  <c r="I1464" i="1"/>
  <c r="I1465" i="1" s="1"/>
  <c r="I1466" i="1" s="1"/>
  <c r="I1461" i="1"/>
  <c r="I1462" i="1"/>
  <c r="I1463" i="1" s="1"/>
  <c r="I1458" i="1"/>
  <c r="I1459" i="1" s="1"/>
  <c r="I1460" i="1" s="1"/>
  <c r="I1456" i="1"/>
  <c r="I1457" i="1" s="1"/>
  <c r="I1455" i="1"/>
  <c r="I1452" i="1"/>
  <c r="I1453" i="1" s="1"/>
  <c r="I1454" i="1" s="1"/>
  <c r="I1450" i="1"/>
  <c r="I1451" i="1" s="1"/>
  <c r="I1449" i="1"/>
  <c r="I1446" i="1"/>
  <c r="I1447" i="1" s="1"/>
  <c r="I1448" i="1" s="1"/>
  <c r="I1445" i="1"/>
  <c r="I1442" i="1"/>
  <c r="I1440" i="1"/>
  <c r="I1441" i="1" s="1"/>
  <c r="I1438" i="1"/>
  <c r="I1439" i="1" s="1"/>
  <c r="I1436" i="1"/>
  <c r="I1437" i="1" s="1"/>
  <c r="I1434" i="1"/>
  <c r="I1435" i="1" s="1"/>
  <c r="I1433" i="1"/>
  <c r="I1430" i="1"/>
  <c r="I1431" i="1" s="1"/>
  <c r="I1432" i="1" s="1"/>
  <c r="I1427" i="1"/>
  <c r="I1428" i="1"/>
  <c r="I1429" i="1" s="1"/>
  <c r="I1424" i="1"/>
  <c r="I1425" i="1" s="1"/>
  <c r="I1426" i="1" s="1"/>
  <c r="I1422" i="1"/>
  <c r="I1423" i="1" s="1"/>
  <c r="I1421" i="1"/>
  <c r="I1418" i="1"/>
  <c r="I1419" i="1" s="1"/>
  <c r="I1420" i="1" s="1"/>
  <c r="I1416" i="1"/>
  <c r="I1417" i="1" s="1"/>
  <c r="I1415" i="1"/>
  <c r="I1414" i="1"/>
  <c r="I1412" i="1"/>
  <c r="I1413" i="1" s="1"/>
  <c r="I1410" i="1"/>
  <c r="I1411" i="1" s="1"/>
  <c r="I1408" i="1"/>
  <c r="I1409" i="1" s="1"/>
  <c r="I1406" i="1"/>
  <c r="I1407" i="1" s="1"/>
  <c r="I1404" i="1"/>
  <c r="I1405" i="1" s="1"/>
  <c r="I1402" i="1"/>
  <c r="I1403" i="1" s="1"/>
  <c r="I1400" i="1"/>
  <c r="I1401" i="1"/>
  <c r="I1396" i="1"/>
  <c r="I1397" i="1" s="1"/>
  <c r="I1398" i="1" s="1"/>
  <c r="I1399" i="1" s="1"/>
  <c r="I1393" i="1"/>
  <c r="I1394" i="1" s="1"/>
  <c r="I1395" i="1" s="1"/>
  <c r="I1390" i="1"/>
  <c r="I1391" i="1" s="1"/>
  <c r="I1392" i="1" s="1"/>
  <c r="I1389" i="1"/>
  <c r="I1386" i="1"/>
  <c r="I1387" i="1" s="1"/>
  <c r="I1388" i="1" s="1"/>
  <c r="I1383" i="1"/>
  <c r="I1384" i="1" s="1"/>
  <c r="I1385" i="1" s="1"/>
  <c r="I1382" i="1"/>
  <c r="I1378" i="1"/>
  <c r="I1379" i="1" s="1"/>
  <c r="I1375" i="1"/>
  <c r="I1376" i="1" s="1"/>
  <c r="I1377" i="1" s="1"/>
  <c r="I1372" i="1"/>
  <c r="I1373" i="1" s="1"/>
  <c r="I1374" i="1" s="1"/>
  <c r="I1369" i="1"/>
  <c r="I1370" i="1"/>
  <c r="I1371" i="1" s="1"/>
  <c r="I1366" i="1"/>
  <c r="I1367" i="1"/>
  <c r="I1368" i="1"/>
  <c r="I1365" i="1"/>
  <c r="I1362" i="1"/>
  <c r="I1363" i="1" s="1"/>
  <c r="I1364" i="1" s="1"/>
  <c r="I1359" i="1"/>
  <c r="I1360" i="1" s="1"/>
  <c r="I1361" i="1" s="1"/>
  <c r="I1356" i="1"/>
  <c r="I1357" i="1" s="1"/>
  <c r="I1358" i="1" s="1"/>
  <c r="I1353" i="1"/>
  <c r="I1354" i="1"/>
  <c r="I1355" i="1" s="1"/>
  <c r="I1350" i="1"/>
  <c r="I1351" i="1" s="1"/>
  <c r="I1352" i="1" s="1"/>
  <c r="I1348" i="1"/>
  <c r="I1349" i="1" s="1"/>
  <c r="I1347" i="1"/>
  <c r="I1344" i="1"/>
  <c r="I1345" i="1" s="1"/>
  <c r="I1346" i="1" s="1"/>
  <c r="I1341" i="1"/>
  <c r="I1342" i="1" s="1"/>
  <c r="I1343" i="1" s="1"/>
  <c r="I1338" i="1"/>
  <c r="I1339" i="1" s="1"/>
  <c r="I1340" i="1" s="1"/>
  <c r="I1335" i="1"/>
  <c r="I1336" i="1" s="1"/>
  <c r="I1337" i="1" s="1"/>
  <c r="I1334" i="1"/>
  <c r="I1330" i="1"/>
  <c r="I1331" i="1" s="1"/>
  <c r="I1327" i="1"/>
  <c r="I1328" i="1"/>
  <c r="I1329" i="1" s="1"/>
  <c r="I1324" i="1"/>
  <c r="I1325" i="1"/>
  <c r="I1326" i="1" s="1"/>
  <c r="I1322" i="1"/>
  <c r="I1323" i="1" s="1"/>
  <c r="I1321" i="1"/>
  <c r="I1320" i="1"/>
  <c r="I1317" i="1"/>
  <c r="I1318" i="1" s="1"/>
  <c r="I1319" i="1" s="1"/>
  <c r="I1314" i="1"/>
  <c r="I1315" i="1" s="1"/>
  <c r="I1316" i="1" s="1"/>
  <c r="I1312" i="1"/>
  <c r="I1313" i="1" s="1"/>
  <c r="I1311" i="1"/>
  <c r="I1308" i="1"/>
  <c r="I1309" i="1"/>
  <c r="I1310" i="1"/>
  <c r="I1306" i="1"/>
  <c r="I1307" i="1" s="1"/>
  <c r="I1305" i="1"/>
  <c r="I1302" i="1"/>
  <c r="I1303" i="1" s="1"/>
  <c r="I1304" i="1" s="1"/>
  <c r="I1299" i="1"/>
  <c r="I1300" i="1" s="1"/>
  <c r="I1301" i="1" s="1"/>
  <c r="I1296" i="1"/>
  <c r="I1297" i="1" s="1"/>
  <c r="I1298" i="1" s="1"/>
  <c r="I1293" i="1"/>
  <c r="I1294" i="1" s="1"/>
  <c r="I1295" i="1" s="1"/>
  <c r="I1290" i="1"/>
  <c r="I1291" i="1" s="1"/>
  <c r="I1292" i="1" s="1"/>
  <c r="I1287" i="1"/>
  <c r="I1288" i="1"/>
  <c r="I1289" i="1" s="1"/>
  <c r="I1286" i="1"/>
  <c r="I1282" i="1"/>
  <c r="I1283" i="1"/>
  <c r="I1280" i="1"/>
  <c r="I1281" i="1" s="1"/>
  <c r="I1279" i="1"/>
  <c r="I1276" i="1"/>
  <c r="I1277" i="1" s="1"/>
  <c r="I1278" i="1" s="1"/>
  <c r="I1273" i="1"/>
  <c r="I1274" i="1" s="1"/>
  <c r="I1275" i="1" s="1"/>
  <c r="I1272" i="1"/>
  <c r="I1268" i="1"/>
  <c r="I1269" i="1" s="1"/>
  <c r="I1265" i="1"/>
  <c r="I1266" i="1" s="1"/>
  <c r="I1267" i="1" s="1"/>
  <c r="I1262" i="1"/>
  <c r="I1263" i="1" s="1"/>
  <c r="I1264" i="1" s="1"/>
  <c r="I1259" i="1"/>
  <c r="I1260" i="1"/>
  <c r="I1261" i="1" s="1"/>
  <c r="I1256" i="1"/>
  <c r="I1257" i="1" s="1"/>
  <c r="I1258" i="1" s="1"/>
  <c r="I1254" i="1"/>
  <c r="I1255" i="1" s="1"/>
  <c r="I1253" i="1"/>
  <c r="I1250" i="1"/>
  <c r="I1251" i="1" s="1"/>
  <c r="I1252" i="1" s="1"/>
  <c r="I1247" i="1"/>
  <c r="I1248" i="1" s="1"/>
  <c r="I1249" i="1" s="1"/>
  <c r="I1244" i="1"/>
  <c r="I1245" i="1" s="1"/>
  <c r="I1246" i="1" s="1"/>
  <c r="I1241" i="1"/>
  <c r="I1242" i="1" s="1"/>
  <c r="I1243" i="1" s="1"/>
  <c r="I1240" i="1"/>
  <c r="I1238" i="1"/>
  <c r="I1239" i="1" s="1"/>
  <c r="I1237" i="1"/>
  <c r="I1234" i="1"/>
  <c r="I1235" i="1" s="1"/>
  <c r="I1236" i="1" s="1"/>
  <c r="I1233" i="1"/>
  <c r="I1230" i="1"/>
  <c r="I1231" i="1" s="1"/>
  <c r="I1232" i="1" s="1"/>
  <c r="I1228" i="1"/>
  <c r="I1229" i="1" s="1"/>
  <c r="I1227" i="1"/>
  <c r="I1224" i="1"/>
  <c r="I1225" i="1"/>
  <c r="I1226" i="1" s="1"/>
  <c r="I1221" i="1"/>
  <c r="I1222" i="1" s="1"/>
  <c r="I1223" i="1" s="1"/>
  <c r="I1218" i="1"/>
  <c r="I1219" i="1" s="1"/>
  <c r="I1220" i="1" s="1"/>
  <c r="I1217" i="1"/>
  <c r="I1214" i="1"/>
  <c r="I1215" i="1" s="1"/>
  <c r="I1216" i="1" s="1"/>
  <c r="I1211" i="1"/>
  <c r="I1212" i="1"/>
  <c r="I1213" i="1" s="1"/>
  <c r="I1208" i="1"/>
  <c r="I1209" i="1"/>
  <c r="I1210" i="1" s="1"/>
  <c r="I1205" i="1"/>
  <c r="I1206" i="1" s="1"/>
  <c r="I1207" i="1" s="1"/>
  <c r="I1202" i="1"/>
  <c r="I1203" i="1" s="1"/>
  <c r="I1204" i="1" s="1"/>
  <c r="I1199" i="1"/>
  <c r="I1200" i="1" s="1"/>
  <c r="I1201" i="1" s="1"/>
  <c r="I1196" i="1"/>
  <c r="I1197" i="1" s="1"/>
  <c r="I1198" i="1" s="1"/>
  <c r="I1193" i="1"/>
  <c r="I1194" i="1" s="1"/>
  <c r="I1195" i="1" s="1"/>
  <c r="I1190" i="1"/>
  <c r="I1191" i="1" s="1"/>
  <c r="I1192" i="1" s="1"/>
  <c r="I1188" i="1"/>
  <c r="I1189" i="1" s="1"/>
  <c r="I1187" i="1"/>
  <c r="I1184" i="1"/>
  <c r="I1185" i="1" s="1"/>
  <c r="I1186" i="1" s="1"/>
  <c r="I1181" i="1"/>
  <c r="I1182" i="1" s="1"/>
  <c r="I1183" i="1" s="1"/>
  <c r="I1178" i="1"/>
  <c r="I1179" i="1" s="1"/>
  <c r="I1180" i="1" s="1"/>
  <c r="I1175" i="1"/>
  <c r="I1176" i="1" s="1"/>
  <c r="I1177" i="1" s="1"/>
  <c r="I1172" i="1"/>
  <c r="I1173" i="1" s="1"/>
  <c r="I1174" i="1" s="1"/>
  <c r="I1171" i="1"/>
  <c r="I1167" i="1"/>
  <c r="I1168" i="1" s="1"/>
  <c r="I1164" i="1"/>
  <c r="I1165" i="1" s="1"/>
  <c r="I1166" i="1" s="1"/>
  <c r="I1163" i="1"/>
  <c r="I1160" i="1"/>
  <c r="I1161" i="1" s="1"/>
  <c r="I1162" i="1" s="1"/>
  <c r="I1157" i="1"/>
  <c r="I1158" i="1" s="1"/>
  <c r="I1159" i="1" s="1"/>
  <c r="I1154" i="1"/>
  <c r="I1155" i="1" s="1"/>
  <c r="I1156" i="1" s="1"/>
  <c r="I1152" i="1"/>
  <c r="I1153" i="1" s="1"/>
  <c r="I1151" i="1"/>
  <c r="I1148" i="1"/>
  <c r="I1149" i="1" s="1"/>
  <c r="I1150" i="1" s="1"/>
  <c r="I1145" i="1"/>
  <c r="I1146" i="1"/>
  <c r="I1147" i="1" s="1"/>
  <c r="I1142" i="1"/>
  <c r="I1143" i="1"/>
  <c r="I1144" i="1"/>
  <c r="I1139" i="1"/>
  <c r="I1140" i="1" s="1"/>
  <c r="I1141" i="1" s="1"/>
  <c r="I1136" i="1"/>
  <c r="I1137" i="1" s="1"/>
  <c r="I1138" i="1" s="1"/>
  <c r="I1135" i="1"/>
  <c r="I1131" i="1"/>
  <c r="I1132" i="1" s="1"/>
  <c r="I1128" i="1"/>
  <c r="I1129" i="1" s="1"/>
  <c r="I1130" i="1" s="1"/>
  <c r="I1125" i="1"/>
  <c r="I1126" i="1" s="1"/>
  <c r="I1127" i="1" s="1"/>
  <c r="I1122" i="1"/>
  <c r="I1123" i="1" s="1"/>
  <c r="I1124" i="1" s="1"/>
  <c r="I1119" i="1"/>
  <c r="I1120" i="1"/>
  <c r="I1121" i="1" s="1"/>
  <c r="I1116" i="1"/>
  <c r="I1117" i="1" s="1"/>
  <c r="I1118" i="1" s="1"/>
  <c r="I1113" i="1"/>
  <c r="I1114" i="1" s="1"/>
  <c r="I1115" i="1" s="1"/>
  <c r="I1110" i="1"/>
  <c r="I1111" i="1" s="1"/>
  <c r="I1112" i="1" s="1"/>
  <c r="I1108" i="1"/>
  <c r="I1109" i="1" s="1"/>
  <c r="I1107" i="1"/>
  <c r="I1106" i="1"/>
  <c r="I1103" i="1"/>
  <c r="I1104" i="1"/>
  <c r="I1105" i="1" s="1"/>
  <c r="I1100" i="1"/>
  <c r="I1101" i="1"/>
  <c r="I1102" i="1" s="1"/>
  <c r="I1097" i="1"/>
  <c r="I1098" i="1" s="1"/>
  <c r="I1099" i="1" s="1"/>
  <c r="I1094" i="1"/>
  <c r="I1095" i="1" s="1"/>
  <c r="I1096" i="1" s="1"/>
  <c r="I1093" i="1"/>
  <c r="I1089" i="1"/>
  <c r="I1090" i="1" s="1"/>
  <c r="I1086" i="1"/>
  <c r="I1087" i="1" s="1"/>
  <c r="I1088" i="1" s="1"/>
  <c r="I1085" i="1"/>
  <c r="I1082" i="1"/>
  <c r="I1083" i="1"/>
  <c r="I1084" i="1" s="1"/>
  <c r="I1079" i="1"/>
  <c r="I1080" i="1" s="1"/>
  <c r="I1081" i="1" s="1"/>
  <c r="I1076" i="1"/>
  <c r="I1077" i="1" s="1"/>
  <c r="I1078" i="1" s="1"/>
  <c r="I1075" i="1"/>
  <c r="I1072" i="1"/>
  <c r="I1073" i="1"/>
  <c r="I1074" i="1" s="1"/>
  <c r="I1069" i="1"/>
  <c r="I1070" i="1"/>
  <c r="I1071" i="1" s="1"/>
  <c r="I1067" i="1"/>
  <c r="I1068" i="1"/>
  <c r="I1066" i="1"/>
  <c r="I1063" i="1"/>
  <c r="I1064" i="1" s="1"/>
  <c r="I1065" i="1" s="1"/>
  <c r="I1060" i="1"/>
  <c r="I1061" i="1" s="1"/>
  <c r="I1062" i="1" s="1"/>
  <c r="I1058" i="1"/>
  <c r="I1059" i="1" s="1"/>
  <c r="I1057" i="1"/>
  <c r="I1054" i="1"/>
  <c r="I1055" i="1" s="1"/>
  <c r="I1056" i="1" s="1"/>
  <c r="I1053" i="1"/>
  <c r="I1047" i="1"/>
  <c r="I1048" i="1"/>
  <c r="I1049" i="1" s="1"/>
  <c r="I1046" i="1"/>
  <c r="I1043" i="1"/>
  <c r="I1044" i="1" s="1"/>
  <c r="I1045" i="1" s="1"/>
  <c r="I1042" i="1"/>
  <c r="I1039" i="1"/>
  <c r="I1040" i="1"/>
  <c r="I1041" i="1" s="1"/>
  <c r="I1036" i="1"/>
  <c r="I1037" i="1" s="1"/>
  <c r="I1038" i="1" s="1"/>
  <c r="I1035" i="1"/>
  <c r="I1033" i="1"/>
  <c r="I1034" i="1" s="1"/>
  <c r="I1031" i="1"/>
  <c r="I1032" i="1" s="1"/>
  <c r="I1029" i="1"/>
  <c r="I1030" i="1" s="1"/>
  <c r="I1027" i="1"/>
  <c r="I1028" i="1" s="1"/>
  <c r="I1025" i="1"/>
  <c r="I1026" i="1" s="1"/>
  <c r="I1023" i="1"/>
  <c r="I1024" i="1" s="1"/>
  <c r="I1021" i="1"/>
  <c r="I1022" i="1"/>
  <c r="I1018" i="1"/>
  <c r="I1019" i="1" s="1"/>
  <c r="I1020" i="1" s="1"/>
  <c r="I1015" i="1"/>
  <c r="I1016" i="1"/>
  <c r="I1017" i="1" s="1"/>
  <c r="I1014" i="1"/>
  <c r="I1012" i="1"/>
  <c r="I1013" i="1" s="1"/>
  <c r="I1011" i="1"/>
  <c r="I1008" i="1"/>
  <c r="I1009" i="1"/>
  <c r="I1010" i="1" s="1"/>
  <c r="I1007" i="1"/>
  <c r="I1004" i="1"/>
  <c r="I1005" i="1" s="1"/>
  <c r="I1006" i="1" s="1"/>
  <c r="I1003" i="1"/>
  <c r="I1001" i="1"/>
  <c r="I1002" i="1"/>
  <c r="I1000" i="1"/>
  <c r="I999" i="1"/>
  <c r="I997" i="1"/>
  <c r="I998" i="1"/>
  <c r="I996" i="1"/>
  <c r="I995" i="1"/>
  <c r="I993" i="1"/>
  <c r="I994" i="1"/>
  <c r="I991" i="1"/>
  <c r="I992" i="1" s="1"/>
  <c r="I989" i="1"/>
  <c r="I990" i="1"/>
  <c r="I986" i="1"/>
  <c r="I987" i="1" s="1"/>
  <c r="I988" i="1" s="1"/>
  <c r="I982" i="1"/>
  <c r="I983" i="1" s="1"/>
  <c r="I980" i="1"/>
  <c r="I981" i="1" s="1"/>
  <c r="I978" i="1"/>
  <c r="I979" i="1"/>
  <c r="I976" i="1"/>
  <c r="I977" i="1" s="1"/>
  <c r="I974" i="1"/>
  <c r="I975" i="1" s="1"/>
  <c r="I972" i="1"/>
  <c r="I973" i="1" s="1"/>
  <c r="I970" i="1"/>
  <c r="I971" i="1"/>
  <c r="I969" i="1"/>
  <c r="I967" i="1"/>
  <c r="I968" i="1"/>
  <c r="I965" i="1"/>
  <c r="I966" i="1" s="1"/>
  <c r="I963" i="1"/>
  <c r="I964" i="1"/>
  <c r="I962" i="1"/>
  <c r="I961" i="1"/>
  <c r="I959" i="1"/>
  <c r="I960" i="1"/>
  <c r="I957" i="1"/>
  <c r="I958" i="1" s="1"/>
  <c r="I955" i="1"/>
  <c r="I956" i="1"/>
  <c r="I954" i="1"/>
  <c r="I953" i="1"/>
  <c r="I951" i="1"/>
  <c r="I952" i="1"/>
  <c r="I949" i="1"/>
  <c r="I950" i="1" s="1"/>
  <c r="I947" i="1"/>
  <c r="I948" i="1"/>
  <c r="I946" i="1"/>
  <c r="I945" i="1"/>
  <c r="I943" i="1"/>
  <c r="I944" i="1"/>
  <c r="I941" i="1"/>
  <c r="I942" i="1" s="1"/>
  <c r="I939" i="1"/>
  <c r="I940" i="1"/>
  <c r="I936" i="1"/>
  <c r="I937" i="1" s="1"/>
  <c r="I938" i="1" s="1"/>
  <c r="I933" i="1"/>
  <c r="I934" i="1" s="1"/>
  <c r="I935" i="1" s="1"/>
  <c r="I932" i="1"/>
  <c r="I930" i="1"/>
  <c r="I931" i="1" s="1"/>
  <c r="I927" i="1"/>
  <c r="I928" i="1" s="1"/>
  <c r="I929" i="1" s="1"/>
  <c r="I924" i="1"/>
  <c r="I925" i="1" s="1"/>
  <c r="I926" i="1" s="1"/>
  <c r="I922" i="1"/>
  <c r="I923" i="1"/>
  <c r="I921" i="1"/>
  <c r="I918" i="1"/>
  <c r="I919" i="1"/>
  <c r="I920" i="1" s="1"/>
  <c r="I915" i="1"/>
  <c r="I916" i="1"/>
  <c r="I917" i="1"/>
  <c r="I912" i="1"/>
  <c r="I913" i="1" s="1"/>
  <c r="I914" i="1" s="1"/>
  <c r="I910" i="1"/>
  <c r="I911" i="1" s="1"/>
  <c r="I909" i="1"/>
  <c r="I906" i="1"/>
  <c r="I907" i="1"/>
  <c r="I908" i="1"/>
  <c r="I903" i="1"/>
  <c r="I904" i="1" s="1"/>
  <c r="I905" i="1"/>
  <c r="I900" i="1"/>
  <c r="I901" i="1"/>
  <c r="I902" i="1" s="1"/>
  <c r="I899" i="1"/>
  <c r="I898" i="1"/>
  <c r="I897" i="1"/>
  <c r="I895" i="1"/>
  <c r="I896" i="1"/>
  <c r="I893" i="1"/>
  <c r="I894" i="1" s="1"/>
  <c r="I891" i="1"/>
  <c r="I892" i="1"/>
  <c r="I890" i="1"/>
  <c r="I889" i="1"/>
  <c r="I886" i="1"/>
  <c r="I887" i="1"/>
  <c r="I888" i="1" s="1"/>
  <c r="I884" i="1"/>
  <c r="I885" i="1" s="1"/>
  <c r="I882" i="1"/>
  <c r="I883" i="1"/>
  <c r="I880" i="1"/>
  <c r="I881" i="1" s="1"/>
  <c r="I877" i="1"/>
  <c r="I878" i="1" s="1"/>
  <c r="I879" i="1" s="1"/>
  <c r="I875" i="1"/>
  <c r="I876" i="1" s="1"/>
  <c r="I874" i="1"/>
  <c r="I873" i="1"/>
  <c r="I871" i="1"/>
  <c r="I872" i="1"/>
  <c r="I869" i="1"/>
  <c r="I870" i="1"/>
  <c r="I867" i="1"/>
  <c r="I868" i="1"/>
  <c r="I866" i="1"/>
  <c r="I865" i="1"/>
  <c r="I862" i="1"/>
  <c r="I863" i="1"/>
  <c r="I864" i="1" s="1"/>
  <c r="I860" i="1"/>
  <c r="I861" i="1" s="1"/>
  <c r="I858" i="1"/>
  <c r="I859" i="1" s="1"/>
  <c r="I856" i="1"/>
  <c r="I857" i="1" s="1"/>
  <c r="I854" i="1"/>
  <c r="I855" i="1" s="1"/>
  <c r="I852" i="1"/>
  <c r="I853" i="1" s="1"/>
  <c r="I850" i="1"/>
  <c r="I851" i="1"/>
  <c r="I848" i="1"/>
  <c r="I849" i="1" s="1"/>
  <c r="I846" i="1"/>
  <c r="I847" i="1" s="1"/>
  <c r="I844" i="1"/>
  <c r="I845" i="1" s="1"/>
  <c r="I842" i="1"/>
  <c r="I843" i="1" s="1"/>
  <c r="I840" i="1"/>
  <c r="I841" i="1" s="1"/>
  <c r="I839" i="1"/>
  <c r="I838" i="1"/>
  <c r="I836" i="1"/>
  <c r="I837" i="1" s="1"/>
  <c r="I835" i="1"/>
  <c r="I834" i="1"/>
  <c r="I832" i="1"/>
  <c r="I833" i="1" s="1"/>
  <c r="I830" i="1"/>
  <c r="I831" i="1" s="1"/>
  <c r="I827" i="1"/>
  <c r="I828" i="1" s="1"/>
  <c r="I829" i="1" s="1"/>
  <c r="I824" i="1"/>
  <c r="I825" i="1" s="1"/>
  <c r="I826" i="1" s="1"/>
  <c r="I822" i="1"/>
  <c r="I823" i="1" s="1"/>
  <c r="I821" i="1"/>
  <c r="I820" i="1"/>
  <c r="I818" i="1"/>
  <c r="I819" i="1"/>
  <c r="I816" i="1"/>
  <c r="I817" i="1" s="1"/>
  <c r="I814" i="1"/>
  <c r="I815" i="1" s="1"/>
  <c r="I812" i="1"/>
  <c r="I813" i="1" s="1"/>
  <c r="I810" i="1"/>
  <c r="I811" i="1" s="1"/>
  <c r="I809" i="1"/>
  <c r="I807" i="1"/>
  <c r="I808" i="1"/>
  <c r="I805" i="1"/>
  <c r="I806" i="1"/>
  <c r="I803" i="1"/>
  <c r="I804" i="1"/>
  <c r="I802" i="1"/>
  <c r="I801" i="1"/>
  <c r="I798" i="1"/>
  <c r="I799" i="1"/>
  <c r="I800" i="1" s="1"/>
  <c r="I796" i="1"/>
  <c r="I797" i="1" s="1"/>
  <c r="I794" i="1"/>
  <c r="I795" i="1" s="1"/>
  <c r="I792" i="1"/>
  <c r="I793" i="1" s="1"/>
  <c r="I790" i="1"/>
  <c r="I791" i="1" s="1"/>
  <c r="I789" i="1"/>
  <c r="I788" i="1"/>
  <c r="I786" i="1"/>
  <c r="I787" i="1" s="1"/>
  <c r="I784" i="1"/>
  <c r="I785" i="1" s="1"/>
  <c r="I782" i="1"/>
  <c r="I783" i="1" s="1"/>
  <c r="I780" i="1"/>
  <c r="I781" i="1" s="1"/>
  <c r="I778" i="1"/>
  <c r="I779" i="1"/>
  <c r="I776" i="1"/>
  <c r="I777" i="1" s="1"/>
  <c r="I775" i="1"/>
  <c r="I774" i="1"/>
  <c r="I772" i="1"/>
  <c r="I773" i="1" s="1"/>
  <c r="I771" i="1"/>
  <c r="I770" i="1"/>
  <c r="I769" i="1"/>
  <c r="I766" i="1"/>
  <c r="I767" i="1"/>
  <c r="I768" i="1" s="1"/>
  <c r="I763" i="1"/>
  <c r="I764" i="1" s="1"/>
  <c r="I765" i="1" s="1"/>
  <c r="I762" i="1"/>
  <c r="I761" i="1"/>
  <c r="I760" i="1"/>
  <c r="I758" i="1"/>
  <c r="I759" i="1" s="1"/>
  <c r="I757" i="1"/>
  <c r="I754" i="1"/>
  <c r="I755" i="1"/>
  <c r="I756" i="1" s="1"/>
  <c r="I751" i="1"/>
  <c r="I752" i="1" s="1"/>
  <c r="I753" i="1"/>
  <c r="I748" i="1"/>
  <c r="I749" i="1"/>
  <c r="I750" i="1" s="1"/>
  <c r="I747" i="1"/>
  <c r="I745" i="1"/>
  <c r="I746" i="1" s="1"/>
  <c r="I744" i="1"/>
  <c r="I742" i="1"/>
  <c r="I743" i="1" s="1"/>
  <c r="I740" i="1"/>
  <c r="I741" i="1" s="1"/>
  <c r="I738" i="1"/>
  <c r="I739" i="1" s="1"/>
  <c r="I737" i="1"/>
  <c r="I736" i="1"/>
  <c r="I734" i="1"/>
  <c r="I735" i="1" s="1"/>
  <c r="I732" i="1"/>
  <c r="I733" i="1" s="1"/>
  <c r="I730" i="1"/>
  <c r="I731" i="1"/>
  <c r="I729" i="1"/>
  <c r="I728" i="1"/>
  <c r="I726" i="1"/>
  <c r="I727" i="1" s="1"/>
  <c r="I724" i="1"/>
  <c r="I725" i="1" s="1"/>
  <c r="I722" i="1"/>
  <c r="I723" i="1" s="1"/>
  <c r="I721" i="1"/>
  <c r="I720" i="1"/>
  <c r="I717" i="1"/>
  <c r="I718" i="1" s="1"/>
  <c r="I719" i="1" s="1"/>
  <c r="I714" i="1"/>
  <c r="I715" i="1"/>
  <c r="I716" i="1" s="1"/>
  <c r="I713" i="1"/>
  <c r="I710" i="1"/>
  <c r="I711" i="1" s="1"/>
  <c r="I712" i="1" s="1"/>
  <c r="I707" i="1"/>
  <c r="I708" i="1" s="1"/>
  <c r="I709" i="1"/>
  <c r="I706" i="1"/>
  <c r="I703" i="1"/>
  <c r="I702" i="1"/>
  <c r="I701" i="1"/>
  <c r="I698" i="1"/>
  <c r="I699" i="1"/>
  <c r="I700" i="1" s="1"/>
  <c r="I696" i="1"/>
  <c r="I697" i="1" s="1"/>
  <c r="I695" i="1"/>
  <c r="I692" i="1"/>
  <c r="I693" i="1"/>
  <c r="I694" i="1" s="1"/>
  <c r="I691" i="1"/>
  <c r="I689" i="1"/>
  <c r="I690" i="1"/>
  <c r="I687" i="1"/>
  <c r="I688" i="1" s="1"/>
  <c r="I685" i="1"/>
  <c r="I686" i="1"/>
  <c r="I683" i="1"/>
  <c r="I684" i="1"/>
  <c r="I681" i="1"/>
  <c r="I682" i="1"/>
  <c r="I679" i="1"/>
  <c r="I680" i="1" s="1"/>
  <c r="I678" i="1"/>
  <c r="I676" i="1"/>
  <c r="I677" i="1" s="1"/>
  <c r="I675" i="1"/>
  <c r="I674" i="1"/>
  <c r="I672" i="1"/>
  <c r="I673" i="1"/>
  <c r="I669" i="1"/>
  <c r="I670" i="1" s="1"/>
  <c r="I671" i="1"/>
  <c r="I666" i="1"/>
  <c r="I667" i="1"/>
  <c r="I668" i="1" s="1"/>
  <c r="I664" i="1"/>
  <c r="I665" i="1" s="1"/>
  <c r="I663" i="1"/>
  <c r="I660" i="1"/>
  <c r="I661" i="1"/>
  <c r="I662" i="1" s="1"/>
  <c r="I657" i="1"/>
  <c r="I658" i="1" s="1"/>
  <c r="I659" i="1" s="1"/>
  <c r="I656" i="1"/>
  <c r="I654" i="1"/>
  <c r="I655" i="1" s="1"/>
  <c r="I651" i="1"/>
  <c r="I652" i="1" s="1"/>
  <c r="I653" i="1" s="1"/>
  <c r="I648" i="1"/>
  <c r="I649" i="1"/>
  <c r="I650" i="1"/>
  <c r="I645" i="1"/>
  <c r="I646" i="1" s="1"/>
  <c r="I647" i="1" s="1"/>
  <c r="I644" i="1"/>
  <c r="I640" i="1"/>
  <c r="I641" i="1" s="1"/>
  <c r="I637" i="1"/>
  <c r="I638" i="1" s="1"/>
  <c r="I639" i="1" s="1"/>
  <c r="I634" i="1"/>
  <c r="I635" i="1"/>
  <c r="I636" i="1" s="1"/>
  <c r="I631" i="1"/>
  <c r="I632" i="1" s="1"/>
  <c r="I633" i="1"/>
  <c r="I628" i="1"/>
  <c r="I629" i="1" s="1"/>
  <c r="I630" i="1" s="1"/>
  <c r="I625" i="1"/>
  <c r="I626" i="1" s="1"/>
  <c r="I627" i="1" s="1"/>
  <c r="I622" i="1"/>
  <c r="I623" i="1"/>
  <c r="I624" i="1"/>
  <c r="I619" i="1"/>
  <c r="I620" i="1" s="1"/>
  <c r="I621" i="1"/>
  <c r="I618" i="1"/>
  <c r="I615" i="1"/>
  <c r="I616" i="1" s="1"/>
  <c r="I617" i="1" s="1"/>
  <c r="I614" i="1"/>
  <c r="I611" i="1"/>
  <c r="I612" i="1" s="1"/>
  <c r="I613" i="1" s="1"/>
  <c r="I609" i="1"/>
  <c r="I610" i="1" s="1"/>
  <c r="I608" i="1"/>
  <c r="I605" i="1"/>
  <c r="I606" i="1" s="1"/>
  <c r="I607" i="1" s="1"/>
  <c r="I604" i="1"/>
  <c r="I602" i="1"/>
  <c r="I603" i="1" s="1"/>
  <c r="I600" i="1"/>
  <c r="I601" i="1" s="1"/>
  <c r="I598" i="1"/>
  <c r="I599" i="1"/>
  <c r="I596" i="1"/>
  <c r="I597" i="1" s="1"/>
  <c r="I594" i="1"/>
  <c r="I595" i="1" s="1"/>
  <c r="I592" i="1"/>
  <c r="I593" i="1" s="1"/>
  <c r="I590" i="1"/>
  <c r="I591" i="1"/>
  <c r="I587" i="1"/>
  <c r="I588" i="1" s="1"/>
  <c r="I589" i="1" s="1"/>
  <c r="I585" i="1"/>
  <c r="I586" i="1" s="1"/>
  <c r="I583" i="1"/>
  <c r="I584" i="1"/>
  <c r="I581" i="1"/>
  <c r="I582" i="1" s="1"/>
  <c r="I579" i="1"/>
  <c r="I580" i="1"/>
  <c r="I577" i="1"/>
  <c r="I578" i="1" s="1"/>
  <c r="I575" i="1"/>
  <c r="I576" i="1"/>
  <c r="I574" i="1"/>
  <c r="I573" i="1"/>
  <c r="I571" i="1"/>
  <c r="I572" i="1"/>
  <c r="I569" i="1"/>
  <c r="I570" i="1" s="1"/>
  <c r="I566" i="1"/>
  <c r="I567" i="1"/>
  <c r="I568" i="1" s="1"/>
  <c r="I563" i="1"/>
  <c r="I564" i="1" s="1"/>
  <c r="I565" i="1" s="1"/>
  <c r="I562" i="1"/>
  <c r="I559" i="1"/>
  <c r="I560" i="1"/>
  <c r="I561" i="1"/>
  <c r="I557" i="1"/>
  <c r="I558" i="1" s="1"/>
  <c r="I556" i="1"/>
  <c r="I555" i="1"/>
  <c r="I553" i="1"/>
  <c r="I554" i="1" s="1"/>
  <c r="I551" i="1"/>
  <c r="I552" i="1"/>
  <c r="I549" i="1"/>
  <c r="I550" i="1"/>
  <c r="I547" i="1"/>
  <c r="I548" i="1"/>
  <c r="I545" i="1"/>
  <c r="I546" i="1" s="1"/>
  <c r="I543" i="1"/>
  <c r="I544" i="1"/>
  <c r="I541" i="1"/>
  <c r="I542" i="1" s="1"/>
  <c r="I539" i="1"/>
  <c r="I540" i="1"/>
  <c r="I537" i="1"/>
  <c r="I538" i="1" s="1"/>
  <c r="I535" i="1"/>
  <c r="I536" i="1"/>
  <c r="I533" i="1"/>
  <c r="I534" i="1" s="1"/>
  <c r="I532" i="1"/>
  <c r="I530" i="1"/>
  <c r="I531" i="1" s="1"/>
  <c r="I528" i="1"/>
  <c r="I529" i="1" s="1"/>
  <c r="I525" i="1"/>
  <c r="I526" i="1" s="1"/>
  <c r="I527" i="1" s="1"/>
  <c r="I522" i="1"/>
  <c r="I523" i="1"/>
  <c r="I524" i="1" s="1"/>
  <c r="I519" i="1"/>
  <c r="I520" i="1"/>
  <c r="I521" i="1"/>
  <c r="I517" i="1"/>
  <c r="I518" i="1" s="1"/>
  <c r="I516" i="1"/>
  <c r="I513" i="1"/>
  <c r="I514" i="1" s="1"/>
  <c r="I515" i="1" s="1"/>
  <c r="I510" i="1"/>
  <c r="I511" i="1"/>
  <c r="I512" i="1"/>
  <c r="I507" i="1"/>
  <c r="I508" i="1" s="1"/>
  <c r="I509" i="1"/>
  <c r="I504" i="1"/>
  <c r="I505" i="1" s="1"/>
  <c r="I506" i="1" s="1"/>
  <c r="I501" i="1"/>
  <c r="I502" i="1" s="1"/>
  <c r="I503" i="1" s="1"/>
  <c r="I498" i="1"/>
  <c r="I499" i="1"/>
  <c r="I500" i="1" s="1"/>
  <c r="I495" i="1"/>
  <c r="I496" i="1"/>
  <c r="I497" i="1"/>
  <c r="I493" i="1"/>
  <c r="I494" i="1" s="1"/>
  <c r="I492" i="1"/>
  <c r="I491" i="1"/>
  <c r="I488" i="1"/>
  <c r="I489" i="1" s="1"/>
  <c r="I490" i="1" s="1"/>
  <c r="I485" i="1"/>
  <c r="I486" i="1"/>
  <c r="I487" i="1" s="1"/>
  <c r="I482" i="1"/>
  <c r="I483" i="1"/>
  <c r="I484" i="1" s="1"/>
  <c r="I479" i="1"/>
  <c r="I480" i="1"/>
  <c r="I481" i="1"/>
  <c r="I477" i="1"/>
  <c r="I478" i="1"/>
  <c r="I476" i="1"/>
  <c r="I473" i="1"/>
  <c r="I474" i="1" s="1"/>
  <c r="I475" i="1" s="1"/>
  <c r="I472" i="1"/>
  <c r="I468" i="1"/>
  <c r="I469" i="1" s="1"/>
  <c r="I465" i="1"/>
  <c r="I466" i="1" s="1"/>
  <c r="I467" i="1" s="1"/>
  <c r="I462" i="1"/>
  <c r="I463" i="1" s="1"/>
  <c r="I464" i="1" s="1"/>
  <c r="I461" i="1"/>
  <c r="I459" i="1"/>
  <c r="I460" i="1" s="1"/>
  <c r="I458" i="1"/>
  <c r="I455" i="1"/>
  <c r="I456" i="1" s="1"/>
  <c r="I457" i="1" s="1"/>
  <c r="I452" i="1"/>
  <c r="I453" i="1"/>
  <c r="I454" i="1"/>
  <c r="I449" i="1"/>
  <c r="I450" i="1" s="1"/>
  <c r="I451" i="1"/>
  <c r="I448" i="1"/>
  <c r="I445" i="1"/>
  <c r="I446" i="1"/>
  <c r="I447" i="1"/>
  <c r="I443" i="1"/>
  <c r="I444" i="1"/>
  <c r="I442" i="1"/>
  <c r="I439" i="1"/>
  <c r="I440" i="1" s="1"/>
  <c r="I441" i="1" s="1"/>
  <c r="I436" i="1"/>
  <c r="I437" i="1"/>
  <c r="I438" i="1" s="1"/>
  <c r="I433" i="1"/>
  <c r="I434" i="1" s="1"/>
  <c r="I435" i="1" s="1"/>
  <c r="I430" i="1"/>
  <c r="I431" i="1" s="1"/>
  <c r="I432" i="1" s="1"/>
  <c r="I428" i="1"/>
  <c r="I429" i="1"/>
  <c r="I427" i="1"/>
  <c r="I426" i="1"/>
  <c r="I424" i="1"/>
  <c r="I425" i="1" s="1"/>
  <c r="I421" i="1"/>
  <c r="I422" i="1" s="1"/>
  <c r="I423" i="1" s="1"/>
  <c r="I419" i="1"/>
  <c r="I420" i="1" s="1"/>
  <c r="I418" i="1"/>
  <c r="I416" i="1"/>
  <c r="I417" i="1" s="1"/>
  <c r="I415" i="1"/>
  <c r="I414" i="1"/>
  <c r="I411" i="1"/>
  <c r="I412" i="1" s="1"/>
  <c r="I413" i="1" s="1"/>
  <c r="I409" i="1"/>
  <c r="I410" i="1"/>
  <c r="I407" i="1"/>
  <c r="I408" i="1"/>
  <c r="I405" i="1"/>
  <c r="I406" i="1"/>
  <c r="I403" i="1"/>
  <c r="I404" i="1"/>
  <c r="I401" i="1"/>
  <c r="I402" i="1"/>
  <c r="I399" i="1"/>
  <c r="I400" i="1"/>
  <c r="I396" i="1"/>
  <c r="I397" i="1"/>
  <c r="I398" i="1" s="1"/>
  <c r="I394" i="1"/>
  <c r="I395" i="1" s="1"/>
  <c r="I392" i="1"/>
  <c r="I393" i="1" s="1"/>
  <c r="I391" i="1"/>
  <c r="I390" i="1"/>
  <c r="I388" i="1"/>
  <c r="I389" i="1" s="1"/>
  <c r="I386" i="1"/>
  <c r="I387" i="1" s="1"/>
  <c r="I383" i="1"/>
  <c r="I384" i="1" s="1"/>
  <c r="I385" i="1" s="1"/>
  <c r="I380" i="1"/>
  <c r="I381" i="1"/>
  <c r="I382" i="1"/>
  <c r="I377" i="1"/>
  <c r="I378" i="1" s="1"/>
  <c r="I379" i="1" s="1"/>
  <c r="I374" i="1"/>
  <c r="I375" i="1" s="1"/>
  <c r="I376" i="1" s="1"/>
  <c r="I372" i="1"/>
  <c r="I373" i="1" s="1"/>
  <c r="I371" i="1"/>
  <c r="I368" i="1"/>
  <c r="I369" i="1"/>
  <c r="I370" i="1" s="1"/>
  <c r="I367" i="1"/>
  <c r="I364" i="1"/>
  <c r="I365" i="1"/>
  <c r="I366" i="1"/>
  <c r="I361" i="1"/>
  <c r="I362" i="1" s="1"/>
  <c r="I363" i="1" s="1"/>
  <c r="I358" i="1"/>
  <c r="I359" i="1" s="1"/>
  <c r="I360" i="1" s="1"/>
  <c r="I355" i="1"/>
  <c r="I356" i="1" s="1"/>
  <c r="I357" i="1" s="1"/>
  <c r="I352" i="1"/>
  <c r="I353" i="1"/>
  <c r="I354" i="1" s="1"/>
  <c r="I349" i="1"/>
  <c r="I350" i="1" s="1"/>
  <c r="I351" i="1"/>
  <c r="I346" i="1"/>
  <c r="I347" i="1"/>
  <c r="I348" i="1" s="1"/>
  <c r="I343" i="1"/>
  <c r="I344" i="1" s="1"/>
  <c r="I345" i="1" s="1"/>
  <c r="I340" i="1"/>
  <c r="I341" i="1"/>
  <c r="I342" i="1"/>
  <c r="I339" i="1"/>
  <c r="I335" i="1"/>
  <c r="I336" i="1" s="1"/>
  <c r="I332" i="1"/>
  <c r="I333" i="1" s="1"/>
  <c r="I334" i="1" s="1"/>
  <c r="I329" i="1"/>
  <c r="I330" i="1" s="1"/>
  <c r="I331" i="1" s="1"/>
  <c r="I326" i="1"/>
  <c r="I327" i="1"/>
  <c r="I328" i="1" s="1"/>
  <c r="I323" i="1"/>
  <c r="I324" i="1" s="1"/>
  <c r="I325" i="1"/>
  <c r="I320" i="1"/>
  <c r="I321" i="1"/>
  <c r="I322" i="1" s="1"/>
  <c r="I317" i="1"/>
  <c r="I318" i="1" s="1"/>
  <c r="I319" i="1" s="1"/>
  <c r="I314" i="1"/>
  <c r="I315" i="1"/>
  <c r="I316" i="1"/>
  <c r="I311" i="1"/>
  <c r="I312" i="1" s="1"/>
  <c r="I313" i="1" s="1"/>
  <c r="I310" i="1"/>
  <c r="I306" i="1"/>
  <c r="I307" i="1" s="1"/>
  <c r="I303" i="1"/>
  <c r="I304" i="1" s="1"/>
  <c r="I305" i="1" s="1"/>
  <c r="I300" i="1"/>
  <c r="I301" i="1"/>
  <c r="I302" i="1" s="1"/>
  <c r="I297" i="1"/>
  <c r="I298" i="1" s="1"/>
  <c r="I299" i="1" s="1"/>
  <c r="I294" i="1"/>
  <c r="I295" i="1" s="1"/>
  <c r="I296" i="1" s="1"/>
  <c r="I291" i="1"/>
  <c r="I292" i="1" s="1"/>
  <c r="I293" i="1" s="1"/>
  <c r="I288" i="1"/>
  <c r="I289" i="1"/>
  <c r="I290" i="1" s="1"/>
  <c r="I286" i="1"/>
  <c r="I287" i="1" s="1"/>
  <c r="I285" i="1"/>
  <c r="I282" i="1"/>
  <c r="I283" i="1" s="1"/>
  <c r="I284" i="1" s="1"/>
  <c r="I279" i="1"/>
  <c r="I280" i="1" s="1"/>
  <c r="I281" i="1" s="1"/>
  <c r="I276" i="1"/>
  <c r="I277" i="1"/>
  <c r="I278" i="1" s="1"/>
  <c r="I273" i="1"/>
  <c r="I274" i="1" s="1"/>
  <c r="I275" i="1" s="1"/>
  <c r="I269" i="1"/>
  <c r="I270" i="1" s="1"/>
  <c r="I266" i="1"/>
  <c r="I267" i="1"/>
  <c r="I268" i="1" s="1"/>
  <c r="I265" i="1"/>
  <c r="I262" i="1"/>
  <c r="I263" i="1"/>
  <c r="I264" i="1" s="1"/>
  <c r="I259" i="1"/>
  <c r="I260" i="1" s="1"/>
  <c r="I261" i="1" s="1"/>
  <c r="I256" i="1"/>
  <c r="I257" i="1" s="1"/>
  <c r="I258" i="1" s="1"/>
  <c r="I253" i="1"/>
  <c r="I254" i="1"/>
  <c r="I255" i="1" s="1"/>
  <c r="I250" i="1"/>
  <c r="I251" i="1"/>
  <c r="I252" i="1" s="1"/>
  <c r="I247" i="1"/>
  <c r="I248" i="1" s="1"/>
  <c r="I249" i="1" s="1"/>
  <c r="I244" i="1"/>
  <c r="I245" i="1" s="1"/>
  <c r="I246" i="1" s="1"/>
  <c r="I243" i="1"/>
  <c r="I240" i="1"/>
  <c r="I241" i="1" s="1"/>
  <c r="I242" i="1" s="1"/>
  <c r="I237" i="1"/>
  <c r="I238" i="1" s="1"/>
  <c r="I239" i="1" s="1"/>
  <c r="I234" i="1"/>
  <c r="I235" i="1"/>
  <c r="I236" i="1" s="1"/>
  <c r="I233" i="1"/>
  <c r="I230" i="1"/>
  <c r="I231" i="1"/>
  <c r="I232" i="1"/>
  <c r="I227" i="1"/>
  <c r="I228" i="1" s="1"/>
  <c r="I229" i="1" s="1"/>
  <c r="I224" i="1"/>
  <c r="I225" i="1" s="1"/>
  <c r="I226" i="1" s="1"/>
  <c r="I221" i="1"/>
  <c r="I222" i="1" s="1"/>
  <c r="I223" i="1" s="1"/>
  <c r="I218" i="1"/>
  <c r="I219" i="1"/>
  <c r="I220" i="1" s="1"/>
  <c r="I215" i="1"/>
  <c r="I216" i="1" s="1"/>
  <c r="I217" i="1"/>
  <c r="I212" i="1"/>
  <c r="I213" i="1"/>
  <c r="I214" i="1" s="1"/>
  <c r="I209" i="1"/>
  <c r="I210" i="1" s="1"/>
  <c r="I211" i="1" s="1"/>
  <c r="I205" i="1"/>
  <c r="I206" i="1"/>
  <c r="I202" i="1"/>
  <c r="I203" i="1" s="1"/>
  <c r="I204" i="1" s="1"/>
  <c r="I199" i="1"/>
  <c r="I200" i="1" s="1"/>
  <c r="I201" i="1" s="1"/>
  <c r="I196" i="1"/>
  <c r="I197" i="1"/>
  <c r="I198" i="1" s="1"/>
  <c r="I194" i="1"/>
  <c r="I195" i="1" s="1"/>
  <c r="I193" i="1"/>
  <c r="I190" i="1"/>
  <c r="I191" i="1" s="1"/>
  <c r="I192" i="1" s="1"/>
  <c r="I187" i="1"/>
  <c r="I188" i="1"/>
  <c r="I189" i="1"/>
  <c r="I184" i="1"/>
  <c r="I185" i="1"/>
  <c r="I186" i="1" s="1"/>
  <c r="I181" i="1"/>
  <c r="I182" i="1" s="1"/>
  <c r="I183" i="1" s="1"/>
  <c r="I178" i="1"/>
  <c r="I176" i="1"/>
  <c r="I177" i="1" s="1"/>
  <c r="I174" i="1"/>
  <c r="I175" i="1" s="1"/>
  <c r="I171" i="1"/>
  <c r="I172" i="1" s="1"/>
  <c r="I173" i="1"/>
  <c r="I168" i="1"/>
  <c r="I169" i="1" s="1"/>
  <c r="I170" i="1" s="1"/>
  <c r="I165" i="1"/>
  <c r="I166" i="1" s="1"/>
  <c r="I167" i="1" s="1"/>
  <c r="I162" i="1"/>
  <c r="I163" i="1"/>
  <c r="I164" i="1"/>
  <c r="I160" i="1"/>
  <c r="I161" i="1" s="1"/>
  <c r="I159" i="1"/>
  <c r="I156" i="1"/>
  <c r="I157" i="1" s="1"/>
  <c r="I158" i="1" s="1"/>
  <c r="I153" i="1"/>
  <c r="I154" i="1" s="1"/>
  <c r="I155" i="1" s="1"/>
  <c r="I150" i="1"/>
  <c r="I151" i="1"/>
  <c r="I152" i="1" s="1"/>
  <c r="I147" i="1"/>
  <c r="I148" i="1" s="1"/>
  <c r="I149" i="1" s="1"/>
  <c r="I144" i="1"/>
  <c r="I145" i="1" s="1"/>
  <c r="I146" i="1" s="1"/>
  <c r="I141" i="1"/>
  <c r="I142" i="1" s="1"/>
  <c r="I143" i="1" s="1"/>
  <c r="I138" i="1"/>
  <c r="I139" i="1"/>
  <c r="I140" i="1"/>
  <c r="I135" i="1"/>
  <c r="I136" i="1" s="1"/>
  <c r="I137" i="1" s="1"/>
  <c r="I132" i="1"/>
  <c r="I133" i="1" s="1"/>
  <c r="I134" i="1" s="1"/>
  <c r="I129" i="1"/>
  <c r="I130" i="1" s="1"/>
  <c r="I131" i="1" s="1"/>
  <c r="I126" i="1"/>
  <c r="I127" i="1"/>
  <c r="I128" i="1" s="1"/>
  <c r="I123" i="1"/>
  <c r="I124" i="1" s="1"/>
  <c r="I125" i="1"/>
  <c r="I120" i="1"/>
  <c r="I121" i="1" s="1"/>
  <c r="I122" i="1" s="1"/>
  <c r="I117" i="1"/>
  <c r="I118" i="1" s="1"/>
  <c r="I119" i="1"/>
  <c r="I114" i="1"/>
  <c r="I115" i="1"/>
  <c r="I116" i="1"/>
  <c r="I112" i="1"/>
  <c r="I113" i="1" s="1"/>
  <c r="I111" i="1"/>
  <c r="I110" i="1"/>
  <c r="I108" i="1"/>
  <c r="I109" i="1" s="1"/>
  <c r="I105" i="1"/>
  <c r="I106" i="1" s="1"/>
  <c r="I107" i="1"/>
  <c r="I102" i="1"/>
  <c r="I103" i="1"/>
  <c r="I104" i="1" s="1"/>
  <c r="I99" i="1"/>
  <c r="I100" i="1" s="1"/>
  <c r="I101" i="1" s="1"/>
  <c r="I96" i="1"/>
  <c r="I97" i="1"/>
  <c r="I98" i="1" s="1"/>
  <c r="I93" i="1"/>
  <c r="I94" i="1" s="1"/>
  <c r="I95" i="1" s="1"/>
  <c r="I90" i="1"/>
  <c r="I91" i="1" s="1"/>
  <c r="I92" i="1" s="1"/>
  <c r="I87" i="1"/>
  <c r="I88" i="1" s="1"/>
  <c r="I89" i="1" s="1"/>
  <c r="I85" i="1"/>
  <c r="I86" i="1" s="1"/>
  <c r="I84" i="1"/>
  <c r="I81" i="1"/>
  <c r="I82" i="1"/>
  <c r="I83" i="1" s="1"/>
  <c r="I78" i="1"/>
  <c r="I79" i="1"/>
  <c r="I80" i="1" s="1"/>
  <c r="I75" i="1"/>
  <c r="I76" i="1" s="1"/>
  <c r="I77" i="1" s="1"/>
  <c r="I72" i="1"/>
  <c r="I73" i="1" s="1"/>
  <c r="I74" i="1"/>
  <c r="I69" i="1"/>
  <c r="I70" i="1" s="1"/>
  <c r="I71" i="1" s="1"/>
  <c r="I66" i="1"/>
  <c r="I67" i="1" s="1"/>
  <c r="I68" i="1" s="1"/>
  <c r="I65" i="1"/>
  <c r="I63" i="1"/>
  <c r="I64" i="1" s="1"/>
  <c r="I61" i="1"/>
  <c r="I62" i="1" s="1"/>
  <c r="I60" i="1"/>
  <c r="I57" i="1"/>
  <c r="I58" i="1"/>
  <c r="I59" i="1" s="1"/>
  <c r="I54" i="1"/>
  <c r="I55" i="1" s="1"/>
  <c r="I56" i="1" s="1"/>
  <c r="I51" i="1"/>
  <c r="I50" i="1"/>
  <c r="I47" i="1"/>
  <c r="I48" i="1"/>
  <c r="I49" i="1" s="1"/>
  <c r="I46" i="1"/>
  <c r="I45" i="1"/>
  <c r="I43" i="1"/>
  <c r="I44" i="1" s="1"/>
  <c r="I41" i="1"/>
  <c r="I42" i="1" s="1"/>
  <c r="I39" i="1"/>
  <c r="I40" i="1" s="1"/>
  <c r="I38" i="1"/>
  <c r="I37" i="1"/>
  <c r="I35" i="1"/>
  <c r="I36" i="1" s="1"/>
  <c r="I34" i="1"/>
  <c r="I32" i="1"/>
  <c r="I33" i="1"/>
  <c r="I31" i="1"/>
  <c r="I29" i="1"/>
  <c r="I30" i="1" s="1"/>
  <c r="I27" i="1"/>
  <c r="I28" i="1" s="1"/>
  <c r="I26" i="1"/>
  <c r="I23" i="1"/>
  <c r="I24" i="1"/>
  <c r="I25" i="1" s="1"/>
  <c r="I20" i="1"/>
  <c r="I21" i="1" s="1"/>
  <c r="I22" i="1" s="1"/>
  <c r="I17" i="1"/>
  <c r="I18" i="1" s="1"/>
  <c r="I19" i="1" s="1"/>
  <c r="I14" i="1"/>
  <c r="I15" i="1" s="1"/>
  <c r="I16" i="1" s="1"/>
  <c r="I11" i="1"/>
  <c r="I12" i="1"/>
  <c r="I13" i="1" s="1"/>
  <c r="I8" i="1"/>
  <c r="I9" i="1" s="1"/>
  <c r="I10" i="1" s="1"/>
  <c r="I1774" i="3"/>
  <c r="I1741" i="3"/>
  <c r="I1742" i="3" s="1"/>
  <c r="I1743" i="3" s="1"/>
  <c r="I1722" i="3"/>
  <c r="I1709" i="3"/>
  <c r="I1710" i="3" s="1"/>
  <c r="I1711" i="3" s="1"/>
  <c r="I1684" i="3"/>
  <c r="I1644" i="3"/>
  <c r="I1633" i="3"/>
  <c r="I1634" i="3" s="1"/>
  <c r="I1622" i="3"/>
  <c r="I1623" i="3" s="1"/>
  <c r="I1624" i="3" s="1"/>
  <c r="I1607" i="3"/>
  <c r="I1608" i="3" s="1"/>
  <c r="I1609" i="3" s="1"/>
  <c r="I1570" i="3"/>
  <c r="I1571" i="3" s="1"/>
  <c r="I1572" i="3" s="1"/>
  <c r="I1563" i="3"/>
  <c r="I1564" i="3"/>
  <c r="I1565" i="3" s="1"/>
  <c r="I1552" i="3"/>
  <c r="I1553" i="3" s="1"/>
  <c r="I1554" i="3" s="1"/>
  <c r="I1555" i="3" s="1"/>
  <c r="I1545" i="3"/>
  <c r="I1536" i="3"/>
  <c r="I1529" i="3"/>
  <c r="I1530" i="3" s="1"/>
  <c r="I1531" i="3" s="1"/>
  <c r="I1514" i="3"/>
  <c r="I1515" i="3" s="1"/>
  <c r="I1516" i="3" s="1"/>
  <c r="I1508" i="3"/>
  <c r="I1495" i="3"/>
  <c r="I1476" i="3"/>
  <c r="I1464" i="3"/>
  <c r="I1465" i="3" s="1"/>
  <c r="I1466" i="3" s="1"/>
  <c r="I1445" i="3"/>
  <c r="I1433" i="3"/>
  <c r="I1434" i="3" s="1"/>
  <c r="I1435" i="3" s="1"/>
  <c r="I1414" i="3"/>
  <c r="I1400" i="3"/>
  <c r="I1401" i="3" s="1"/>
  <c r="I1389" i="3"/>
  <c r="I1382" i="3"/>
  <c r="I1365" i="3"/>
  <c r="I1334" i="3"/>
  <c r="I1320" i="3"/>
  <c r="I1286" i="3"/>
  <c r="I1272" i="3"/>
  <c r="I1240" i="3"/>
  <c r="I1217" i="3"/>
  <c r="I1171" i="3"/>
  <c r="I1163" i="3"/>
  <c r="I1135" i="3"/>
  <c r="I1106" i="3"/>
  <c r="I1093" i="3"/>
  <c r="I1085" i="3"/>
  <c r="I1075" i="3"/>
  <c r="I1053" i="3"/>
  <c r="I1046" i="3"/>
  <c r="I1042" i="3"/>
  <c r="I1035" i="3"/>
  <c r="I1018" i="3"/>
  <c r="I1019" i="3" s="1"/>
  <c r="I1020" i="3" s="1"/>
  <c r="I1014" i="3"/>
  <c r="I1007" i="3"/>
  <c r="I1003" i="3"/>
  <c r="I986" i="3"/>
  <c r="I987" i="3" s="1"/>
  <c r="I988" i="3" s="1"/>
  <c r="I969" i="3"/>
  <c r="I970" i="3" s="1"/>
  <c r="I971" i="3" s="1"/>
  <c r="I936" i="3"/>
  <c r="I899" i="3"/>
  <c r="I886" i="3"/>
  <c r="I887" i="3" s="1"/>
  <c r="I888" i="3" s="1"/>
  <c r="I877" i="3"/>
  <c r="I862" i="3"/>
  <c r="I863" i="3" s="1"/>
  <c r="I864" i="3" s="1"/>
  <c r="I827" i="3"/>
  <c r="I828" i="3" s="1"/>
  <c r="I829" i="3" s="1"/>
  <c r="I809" i="3"/>
  <c r="I810" i="3" s="1"/>
  <c r="I811" i="3" s="1"/>
  <c r="I798" i="3"/>
  <c r="I799" i="3"/>
  <c r="I800" i="3" s="1"/>
  <c r="I769" i="3"/>
  <c r="I770" i="3" s="1"/>
  <c r="I771" i="3" s="1"/>
  <c r="I747" i="3"/>
  <c r="I717" i="3"/>
  <c r="I718" i="3" s="1"/>
  <c r="I719" i="3" s="1"/>
  <c r="I713" i="3"/>
  <c r="I706" i="3"/>
  <c r="I701" i="3"/>
  <c r="I691" i="3"/>
  <c r="I678" i="3"/>
  <c r="I679" i="3" s="1"/>
  <c r="I680" i="3" s="1"/>
  <c r="I669" i="3"/>
  <c r="I644" i="3"/>
  <c r="I1537" i="3"/>
  <c r="I1538" i="3" s="1"/>
  <c r="I618" i="3"/>
  <c r="I614" i="3"/>
  <c r="I604" i="3"/>
  <c r="I587" i="3"/>
  <c r="I566" i="3"/>
  <c r="I562" i="3"/>
  <c r="I555" i="3"/>
  <c r="I532" i="3"/>
  <c r="I533" i="3" s="1"/>
  <c r="I534" i="3" s="1"/>
  <c r="I525" i="3"/>
  <c r="I526" i="3" s="1"/>
  <c r="I527" i="3" s="1"/>
  <c r="I491" i="3"/>
  <c r="I472" i="3"/>
  <c r="I461" i="3"/>
  <c r="I448" i="3"/>
  <c r="I421" i="3"/>
  <c r="I422" i="3"/>
  <c r="I423" i="3" s="1"/>
  <c r="I411" i="3"/>
  <c r="I412" i="3" s="1"/>
  <c r="I413" i="3" s="1"/>
  <c r="I396" i="3"/>
  <c r="I383" i="3"/>
  <c r="I384" i="3" s="1"/>
  <c r="I385" i="3" s="1"/>
  <c r="I367" i="3"/>
  <c r="I339" i="3"/>
  <c r="I310" i="3"/>
  <c r="I265" i="3"/>
  <c r="I243" i="3"/>
  <c r="I233" i="3"/>
  <c r="I171" i="3"/>
  <c r="I172" i="3" s="1"/>
  <c r="I173" i="3" s="1"/>
  <c r="I37" i="3"/>
  <c r="I38" i="3" s="1"/>
  <c r="I878" i="3"/>
  <c r="I879" i="3" s="1"/>
  <c r="I670" i="3"/>
  <c r="I671" i="3" s="1"/>
  <c r="I47" i="3"/>
  <c r="I48" i="3" s="1"/>
  <c r="I49" i="3" s="1"/>
  <c r="I1804" i="3"/>
  <c r="I1805" i="3"/>
  <c r="I1802" i="3"/>
  <c r="I1803" i="3" s="1"/>
  <c r="I1800" i="3"/>
  <c r="I1801" i="3" s="1"/>
  <c r="I1795" i="3"/>
  <c r="I1796" i="3" s="1"/>
  <c r="I1797" i="3" s="1"/>
  <c r="I1793" i="3"/>
  <c r="I1794" i="3" s="1"/>
  <c r="I1790" i="3"/>
  <c r="I1791" i="3" s="1"/>
  <c r="I1792" i="3" s="1"/>
  <c r="I1787" i="3"/>
  <c r="I1788" i="3" s="1"/>
  <c r="I1789" i="3" s="1"/>
  <c r="I1784" i="3"/>
  <c r="I1785" i="3" s="1"/>
  <c r="I1786" i="3" s="1"/>
  <c r="I1781" i="3"/>
  <c r="I1782" i="3" s="1"/>
  <c r="I1783" i="3" s="1"/>
  <c r="I1778" i="3"/>
  <c r="I1779" i="3" s="1"/>
  <c r="I1780" i="3" s="1"/>
  <c r="I1775" i="3"/>
  <c r="I1776" i="3"/>
  <c r="I1777" i="3" s="1"/>
  <c r="I1771" i="3"/>
  <c r="I1772" i="3" s="1"/>
  <c r="I1773" i="3" s="1"/>
  <c r="I1768" i="3"/>
  <c r="I1769" i="3" s="1"/>
  <c r="I1770" i="3" s="1"/>
  <c r="I1765" i="3"/>
  <c r="I1766" i="3" s="1"/>
  <c r="I1767" i="3" s="1"/>
  <c r="I1762" i="3"/>
  <c r="I1763" i="3" s="1"/>
  <c r="I1764" i="3" s="1"/>
  <c r="I1759" i="3"/>
  <c r="I1760" i="3" s="1"/>
  <c r="I1761" i="3" s="1"/>
  <c r="I1756" i="3"/>
  <c r="I1757" i="3" s="1"/>
  <c r="I1758" i="3" s="1"/>
  <c r="I1754" i="3"/>
  <c r="I1755" i="3" s="1"/>
  <c r="I1752" i="3"/>
  <c r="I1753" i="3" s="1"/>
  <c r="I1750" i="3"/>
  <c r="I1751" i="3" s="1"/>
  <c r="I1748" i="3"/>
  <c r="I1749" i="3" s="1"/>
  <c r="I1746" i="3"/>
  <c r="I1747" i="3" s="1"/>
  <c r="I1744" i="3"/>
  <c r="I1745" i="3" s="1"/>
  <c r="I1738" i="3"/>
  <c r="I1739" i="3" s="1"/>
  <c r="I1740" i="3" s="1"/>
  <c r="I1735" i="3"/>
  <c r="I1736" i="3" s="1"/>
  <c r="I1737" i="3" s="1"/>
  <c r="I1732" i="3"/>
  <c r="I1733" i="3" s="1"/>
  <c r="I1734" i="3" s="1"/>
  <c r="I1729" i="3"/>
  <c r="I1730" i="3" s="1"/>
  <c r="I1731" i="3" s="1"/>
  <c r="I1726" i="3"/>
  <c r="I1727" i="3" s="1"/>
  <c r="I1728" i="3" s="1"/>
  <c r="I1723" i="3"/>
  <c r="I1724" i="3"/>
  <c r="I1725" i="3" s="1"/>
  <c r="I1720" i="3"/>
  <c r="I1721" i="3" s="1"/>
  <c r="I1718" i="3"/>
  <c r="I1719" i="3" s="1"/>
  <c r="I1716" i="3"/>
  <c r="I1717" i="3" s="1"/>
  <c r="I1714" i="3"/>
  <c r="I1715" i="3" s="1"/>
  <c r="I1712" i="3"/>
  <c r="I1713" i="3" s="1"/>
  <c r="I1706" i="3"/>
  <c r="I1707" i="3" s="1"/>
  <c r="I1708" i="3" s="1"/>
  <c r="I1703" i="3"/>
  <c r="I1704" i="3" s="1"/>
  <c r="I1705" i="3" s="1"/>
  <c r="I1700" i="3"/>
  <c r="I1701" i="3" s="1"/>
  <c r="I1702" i="3" s="1"/>
  <c r="I1697" i="3"/>
  <c r="I1698" i="3" s="1"/>
  <c r="I1699" i="3" s="1"/>
  <c r="I1694" i="3"/>
  <c r="I1695" i="3" s="1"/>
  <c r="I1696" i="3" s="1"/>
  <c r="I1691" i="3"/>
  <c r="I1692" i="3" s="1"/>
  <c r="I1693" i="3" s="1"/>
  <c r="I1688" i="3"/>
  <c r="I1689" i="3" s="1"/>
  <c r="I1690" i="3" s="1"/>
  <c r="I1685" i="3"/>
  <c r="I1686" i="3" s="1"/>
  <c r="I1687" i="3" s="1"/>
  <c r="I1681" i="3"/>
  <c r="I1682" i="3" s="1"/>
  <c r="I1683" i="3" s="1"/>
  <c r="I1678" i="3"/>
  <c r="I1679" i="3" s="1"/>
  <c r="I1680" i="3" s="1"/>
  <c r="I1675" i="3"/>
  <c r="I1676" i="3" s="1"/>
  <c r="I1677" i="3"/>
  <c r="I1672" i="3"/>
  <c r="I1673" i="3" s="1"/>
  <c r="I1674" i="3" s="1"/>
  <c r="I1669" i="3"/>
  <c r="I1670" i="3" s="1"/>
  <c r="I1671" i="3" s="1"/>
  <c r="I1666" i="3"/>
  <c r="I1667" i="3" s="1"/>
  <c r="I1668" i="3" s="1"/>
  <c r="I1663" i="3"/>
  <c r="I1664" i="3" s="1"/>
  <c r="I1665" i="3" s="1"/>
  <c r="I1660" i="3"/>
  <c r="I1661" i="3" s="1"/>
  <c r="I1662" i="3" s="1"/>
  <c r="I1657" i="3"/>
  <c r="I1658" i="3"/>
  <c r="I1659" i="3" s="1"/>
  <c r="I1654" i="3"/>
  <c r="I1655" i="3" s="1"/>
  <c r="I1656" i="3" s="1"/>
  <c r="I1651" i="3"/>
  <c r="I1652" i="3" s="1"/>
  <c r="I1653" i="3" s="1"/>
  <c r="I1648" i="3"/>
  <c r="I1649" i="3" s="1"/>
  <c r="I1650" i="3" s="1"/>
  <c r="I1645" i="3"/>
  <c r="I1646" i="3" s="1"/>
  <c r="I1647" i="3" s="1"/>
  <c r="I1642" i="3"/>
  <c r="I1643" i="3" s="1"/>
  <c r="I1640" i="3"/>
  <c r="I1641" i="3" s="1"/>
  <c r="I1638" i="3"/>
  <c r="I1639" i="3" s="1"/>
  <c r="I1636" i="3"/>
  <c r="I1637" i="3" s="1"/>
  <c r="I1635" i="3"/>
  <c r="I1629" i="3"/>
  <c r="I1630" i="3" s="1"/>
  <c r="I1627" i="3"/>
  <c r="I1628" i="3" s="1"/>
  <c r="I1625" i="3"/>
  <c r="I1626" i="3" s="1"/>
  <c r="I1620" i="3"/>
  <c r="I1621" i="3"/>
  <c r="I1618" i="3"/>
  <c r="I1619" i="3"/>
  <c r="I1616" i="3"/>
  <c r="I1617" i="3" s="1"/>
  <c r="I1614" i="3"/>
  <c r="I1615" i="3" s="1"/>
  <c r="I1612" i="3"/>
  <c r="I1613" i="3" s="1"/>
  <c r="I1610" i="3"/>
  <c r="I1611" i="3"/>
  <c r="I1604" i="3"/>
  <c r="I1605" i="3" s="1"/>
  <c r="I1606" i="3" s="1"/>
  <c r="I1601" i="3"/>
  <c r="I1602" i="3" s="1"/>
  <c r="I1603" i="3"/>
  <c r="I1598" i="3"/>
  <c r="I1599" i="3" s="1"/>
  <c r="I1600" i="3" s="1"/>
  <c r="I1595" i="3"/>
  <c r="I1596" i="3" s="1"/>
  <c r="I1597" i="3" s="1"/>
  <c r="I1593" i="3"/>
  <c r="I1594" i="3" s="1"/>
  <c r="I1591" i="3"/>
  <c r="I1592" i="3" s="1"/>
  <c r="I1589" i="3"/>
  <c r="I1590" i="3" s="1"/>
  <c r="I1587" i="3"/>
  <c r="I1588" i="3"/>
  <c r="I1585" i="3"/>
  <c r="I1586" i="3" s="1"/>
  <c r="I1583" i="3"/>
  <c r="I1584" i="3" s="1"/>
  <c r="I1581" i="3"/>
  <c r="I1582" i="3" s="1"/>
  <c r="I1579" i="3"/>
  <c r="I1580" i="3" s="1"/>
  <c r="I1577" i="3"/>
  <c r="I1578" i="3" s="1"/>
  <c r="I1575" i="3"/>
  <c r="I1576" i="3" s="1"/>
  <c r="I1573" i="3"/>
  <c r="I1574" i="3" s="1"/>
  <c r="I1568" i="3"/>
  <c r="I1569" i="3" s="1"/>
  <c r="I1566" i="3"/>
  <c r="I1567" i="3" s="1"/>
  <c r="I1560" i="3"/>
  <c r="I1558" i="3"/>
  <c r="I1559" i="3" s="1"/>
  <c r="I1556" i="3"/>
  <c r="I1557" i="3" s="1"/>
  <c r="I1549" i="3"/>
  <c r="I1550" i="3"/>
  <c r="I1551" i="3" s="1"/>
  <c r="I1546" i="3"/>
  <c r="I1547" i="3" s="1"/>
  <c r="I1548" i="3" s="1"/>
  <c r="I1541" i="3"/>
  <c r="I1542" i="3" s="1"/>
  <c r="I1539" i="3"/>
  <c r="I1540" i="3" s="1"/>
  <c r="I1534" i="3"/>
  <c r="I1535" i="3" s="1"/>
  <c r="I1532" i="3"/>
  <c r="I1533" i="3" s="1"/>
  <c r="I1527" i="3"/>
  <c r="I1528" i="3" s="1"/>
  <c r="I1525" i="3"/>
  <c r="I1526" i="3"/>
  <c r="I1523" i="3"/>
  <c r="I1524" i="3" s="1"/>
  <c r="I1521" i="3"/>
  <c r="I1522" i="3" s="1"/>
  <c r="I1519" i="3"/>
  <c r="I1520" i="3" s="1"/>
  <c r="I1517" i="3"/>
  <c r="I1518" i="3" s="1"/>
  <c r="I1509" i="3"/>
  <c r="I1510" i="3" s="1"/>
  <c r="I1511" i="3" s="1"/>
  <c r="I1505" i="3"/>
  <c r="I1506" i="3" s="1"/>
  <c r="I1507" i="3" s="1"/>
  <c r="I1502" i="3"/>
  <c r="I1503" i="3" s="1"/>
  <c r="I1504" i="3" s="1"/>
  <c r="I1499" i="3"/>
  <c r="I1500" i="3" s="1"/>
  <c r="I1501" i="3" s="1"/>
  <c r="I1496" i="3"/>
  <c r="I1497" i="3" s="1"/>
  <c r="I1498" i="3" s="1"/>
  <c r="I1492" i="3"/>
  <c r="I1493" i="3" s="1"/>
  <c r="I1494" i="3" s="1"/>
  <c r="I1489" i="3"/>
  <c r="I1490" i="3" s="1"/>
  <c r="I1491" i="3" s="1"/>
  <c r="I1486" i="3"/>
  <c r="I1487" i="3" s="1"/>
  <c r="I1488" i="3" s="1"/>
  <c r="I1483" i="3"/>
  <c r="I1484" i="3" s="1"/>
  <c r="I1485" i="3" s="1"/>
  <c r="I1480" i="3"/>
  <c r="I1481" i="3" s="1"/>
  <c r="I1482" i="3" s="1"/>
  <c r="I1477" i="3"/>
  <c r="I1478" i="3" s="1"/>
  <c r="I1479" i="3" s="1"/>
  <c r="I1473" i="3"/>
  <c r="I1474" i="3" s="1"/>
  <c r="I1475" i="3" s="1"/>
  <c r="I1471" i="3"/>
  <c r="I1472" i="3" s="1"/>
  <c r="I1469" i="3"/>
  <c r="I1470" i="3" s="1"/>
  <c r="I1467" i="3"/>
  <c r="I1468" i="3" s="1"/>
  <c r="I1461" i="3"/>
  <c r="I1462" i="3" s="1"/>
  <c r="I1463" i="3" s="1"/>
  <c r="I1458" i="3"/>
  <c r="I1459" i="3" s="1"/>
  <c r="I1460" i="3" s="1"/>
  <c r="I1455" i="3"/>
  <c r="I1456" i="3" s="1"/>
  <c r="I1457" i="3" s="1"/>
  <c r="I1452" i="3"/>
  <c r="I1453" i="3" s="1"/>
  <c r="I1454" i="3" s="1"/>
  <c r="I1449" i="3"/>
  <c r="I1450" i="3" s="1"/>
  <c r="I1451" i="3" s="1"/>
  <c r="I1446" i="3"/>
  <c r="I1447" i="3"/>
  <c r="I1448" i="3" s="1"/>
  <c r="I1442" i="3"/>
  <c r="I1440" i="3"/>
  <c r="I1441" i="3"/>
  <c r="I1438" i="3"/>
  <c r="I1439" i="3" s="1"/>
  <c r="I1436" i="3"/>
  <c r="I1437" i="3" s="1"/>
  <c r="I1430" i="3"/>
  <c r="I1431" i="3" s="1"/>
  <c r="I1432" i="3" s="1"/>
  <c r="I1427" i="3"/>
  <c r="I1428" i="3"/>
  <c r="I1429" i="3" s="1"/>
  <c r="I1424" i="3"/>
  <c r="I1425" i="3" s="1"/>
  <c r="I1426" i="3" s="1"/>
  <c r="I1421" i="3"/>
  <c r="I1422" i="3" s="1"/>
  <c r="I1423" i="3"/>
  <c r="I1418" i="3"/>
  <c r="I1419" i="3" s="1"/>
  <c r="I1420" i="3" s="1"/>
  <c r="I1415" i="3"/>
  <c r="I1416" i="3" s="1"/>
  <c r="I1417" i="3" s="1"/>
  <c r="I1412" i="3"/>
  <c r="I1413" i="3" s="1"/>
  <c r="I1410" i="3"/>
  <c r="I1411" i="3" s="1"/>
  <c r="I1408" i="3"/>
  <c r="I1409" i="3" s="1"/>
  <c r="I1406" i="3"/>
  <c r="I1407" i="3" s="1"/>
  <c r="I1404" i="3"/>
  <c r="I1405" i="3" s="1"/>
  <c r="I1402" i="3"/>
  <c r="I1403" i="3" s="1"/>
  <c r="I1396" i="3"/>
  <c r="I1397" i="3" s="1"/>
  <c r="I1398" i="3" s="1"/>
  <c r="I1399" i="3" s="1"/>
  <c r="I1393" i="3"/>
  <c r="I1394" i="3"/>
  <c r="I1395" i="3" s="1"/>
  <c r="I1390" i="3"/>
  <c r="I1391" i="3" s="1"/>
  <c r="I1392" i="3" s="1"/>
  <c r="I1386" i="3"/>
  <c r="I1387" i="3" s="1"/>
  <c r="I1388" i="3" s="1"/>
  <c r="I1383" i="3"/>
  <c r="I1384" i="3" s="1"/>
  <c r="I1385" i="3" s="1"/>
  <c r="I1378" i="3"/>
  <c r="I1379" i="3" s="1"/>
  <c r="I1375" i="3"/>
  <c r="I1376" i="3" s="1"/>
  <c r="I1377" i="3" s="1"/>
  <c r="I1372" i="3"/>
  <c r="I1373" i="3"/>
  <c r="I1374" i="3" s="1"/>
  <c r="I1369" i="3"/>
  <c r="I1370" i="3" s="1"/>
  <c r="I1371" i="3" s="1"/>
  <c r="I1366" i="3"/>
  <c r="I1367" i="3" s="1"/>
  <c r="I1368" i="3" s="1"/>
  <c r="I1362" i="3"/>
  <c r="I1363" i="3" s="1"/>
  <c r="I1364" i="3" s="1"/>
  <c r="I1359" i="3"/>
  <c r="I1360" i="3" s="1"/>
  <c r="I1361" i="3" s="1"/>
  <c r="I1356" i="3"/>
  <c r="I1357" i="3" s="1"/>
  <c r="I1358" i="3" s="1"/>
  <c r="I1353" i="3"/>
  <c r="I1354" i="3" s="1"/>
  <c r="I1355" i="3" s="1"/>
  <c r="I1350" i="3"/>
  <c r="I1351" i="3" s="1"/>
  <c r="I1352" i="3" s="1"/>
  <c r="I1347" i="3"/>
  <c r="I1348" i="3" s="1"/>
  <c r="I1349" i="3" s="1"/>
  <c r="I1344" i="3"/>
  <c r="I1345" i="3" s="1"/>
  <c r="I1346" i="3" s="1"/>
  <c r="I1341" i="3"/>
  <c r="I1342" i="3" s="1"/>
  <c r="I1343" i="3" s="1"/>
  <c r="I1338" i="3"/>
  <c r="I1339" i="3" s="1"/>
  <c r="I1340" i="3" s="1"/>
  <c r="I1335" i="3"/>
  <c r="I1336" i="3" s="1"/>
  <c r="I1337" i="3" s="1"/>
  <c r="I1330" i="3"/>
  <c r="I1331" i="3" s="1"/>
  <c r="I1327" i="3"/>
  <c r="I1328" i="3" s="1"/>
  <c r="I1329" i="3" s="1"/>
  <c r="I1324" i="3"/>
  <c r="I1325" i="3" s="1"/>
  <c r="I1326" i="3" s="1"/>
  <c r="I1321" i="3"/>
  <c r="I1322" i="3" s="1"/>
  <c r="I1323" i="3" s="1"/>
  <c r="I1317" i="3"/>
  <c r="I1318" i="3" s="1"/>
  <c r="I1319" i="3" s="1"/>
  <c r="I1314" i="3"/>
  <c r="I1315" i="3" s="1"/>
  <c r="I1316" i="3" s="1"/>
  <c r="I1311" i="3"/>
  <c r="I1312" i="3" s="1"/>
  <c r="I1313" i="3" s="1"/>
  <c r="I1308" i="3"/>
  <c r="I1309" i="3" s="1"/>
  <c r="I1310" i="3" s="1"/>
  <c r="I1305" i="3"/>
  <c r="I1306" i="3" s="1"/>
  <c r="I1307" i="3" s="1"/>
  <c r="I1302" i="3"/>
  <c r="I1303" i="3" s="1"/>
  <c r="I1304" i="3" s="1"/>
  <c r="I1299" i="3"/>
  <c r="I1300" i="3" s="1"/>
  <c r="I1301" i="3" s="1"/>
  <c r="I1296" i="3"/>
  <c r="I1297" i="3"/>
  <c r="I1298" i="3" s="1"/>
  <c r="I1293" i="3"/>
  <c r="I1294" i="3" s="1"/>
  <c r="I1295" i="3" s="1"/>
  <c r="I1290" i="3"/>
  <c r="I1291" i="3" s="1"/>
  <c r="I1292" i="3" s="1"/>
  <c r="I1287" i="3"/>
  <c r="I1288" i="3" s="1"/>
  <c r="I1289" i="3" s="1"/>
  <c r="I1282" i="3"/>
  <c r="I1283" i="3" s="1"/>
  <c r="I1279" i="3"/>
  <c r="I1280" i="3" s="1"/>
  <c r="I1281" i="3" s="1"/>
  <c r="I1276" i="3"/>
  <c r="I1277" i="3" s="1"/>
  <c r="I1278" i="3" s="1"/>
  <c r="I1273" i="3"/>
  <c r="I1274" i="3" s="1"/>
  <c r="I1275" i="3" s="1"/>
  <c r="I1268" i="3"/>
  <c r="I1269" i="3" s="1"/>
  <c r="I1265" i="3"/>
  <c r="I1266" i="3" s="1"/>
  <c r="I1267" i="3" s="1"/>
  <c r="I1262" i="3"/>
  <c r="I1263" i="3" s="1"/>
  <c r="I1264" i="3" s="1"/>
  <c r="I1259" i="3"/>
  <c r="I1260" i="3" s="1"/>
  <c r="I1261" i="3" s="1"/>
  <c r="I1256" i="3"/>
  <c r="I1257" i="3"/>
  <c r="I1258" i="3" s="1"/>
  <c r="I1253" i="3"/>
  <c r="I1254" i="3" s="1"/>
  <c r="I1255" i="3" s="1"/>
  <c r="I1250" i="3"/>
  <c r="I1251" i="3" s="1"/>
  <c r="I1252" i="3" s="1"/>
  <c r="I1247" i="3"/>
  <c r="I1248" i="3" s="1"/>
  <c r="I1249" i="3" s="1"/>
  <c r="I1244" i="3"/>
  <c r="I1245" i="3" s="1"/>
  <c r="I1246" i="3" s="1"/>
  <c r="I1241" i="3"/>
  <c r="I1242" i="3" s="1"/>
  <c r="I1243" i="3" s="1"/>
  <c r="I1237" i="3"/>
  <c r="I1238" i="3" s="1"/>
  <c r="I1239" i="3" s="1"/>
  <c r="I1230" i="3"/>
  <c r="I1231" i="3" s="1"/>
  <c r="I1232" i="3" s="1"/>
  <c r="I1227" i="3"/>
  <c r="I1228" i="3" s="1"/>
  <c r="I1229" i="3" s="1"/>
  <c r="I1224" i="3"/>
  <c r="I1225" i="3" s="1"/>
  <c r="I1226" i="3" s="1"/>
  <c r="I1221" i="3"/>
  <c r="I1222" i="3" s="1"/>
  <c r="I1223" i="3" s="1"/>
  <c r="I1218" i="3"/>
  <c r="I1219" i="3" s="1"/>
  <c r="I1220" i="3" s="1"/>
  <c r="I1214" i="3"/>
  <c r="I1215" i="3"/>
  <c r="I1216" i="3" s="1"/>
  <c r="I1211" i="3"/>
  <c r="I1212" i="3" s="1"/>
  <c r="I1213" i="3" s="1"/>
  <c r="I1208" i="3"/>
  <c r="I1209" i="3" s="1"/>
  <c r="I1210" i="3" s="1"/>
  <c r="I1205" i="3"/>
  <c r="I1206" i="3" s="1"/>
  <c r="I1207" i="3" s="1"/>
  <c r="I1202" i="3"/>
  <c r="I1203" i="3" s="1"/>
  <c r="I1204" i="3" s="1"/>
  <c r="I1199" i="3"/>
  <c r="I1200" i="3" s="1"/>
  <c r="I1201" i="3"/>
  <c r="I1196" i="3"/>
  <c r="I1197" i="3" s="1"/>
  <c r="I1198" i="3" s="1"/>
  <c r="I1193" i="3"/>
  <c r="I1194" i="3" s="1"/>
  <c r="I1195" i="3" s="1"/>
  <c r="I1190" i="3"/>
  <c r="I1191" i="3" s="1"/>
  <c r="I1192" i="3" s="1"/>
  <c r="I1187" i="3"/>
  <c r="I1188" i="3" s="1"/>
  <c r="I1189" i="3" s="1"/>
  <c r="I1184" i="3"/>
  <c r="I1185" i="3" s="1"/>
  <c r="I1186" i="3" s="1"/>
  <c r="I1181" i="3"/>
  <c r="I1182" i="3" s="1"/>
  <c r="I1183" i="3" s="1"/>
  <c r="I1178" i="3"/>
  <c r="I1179" i="3" s="1"/>
  <c r="I1180" i="3" s="1"/>
  <c r="I1175" i="3"/>
  <c r="I1176" i="3" s="1"/>
  <c r="I1177" i="3" s="1"/>
  <c r="I1172" i="3"/>
  <c r="I1173" i="3" s="1"/>
  <c r="I1174" i="3" s="1"/>
  <c r="I1167" i="3"/>
  <c r="I1168" i="3" s="1"/>
  <c r="I1164" i="3"/>
  <c r="I1165" i="3" s="1"/>
  <c r="I1166" i="3" s="1"/>
  <c r="I1160" i="3"/>
  <c r="I1161" i="3" s="1"/>
  <c r="I1162" i="3" s="1"/>
  <c r="I1157" i="3"/>
  <c r="I1158" i="3" s="1"/>
  <c r="I1159" i="3" s="1"/>
  <c r="I1154" i="3"/>
  <c r="I1155" i="3"/>
  <c r="I1156" i="3" s="1"/>
  <c r="I1151" i="3"/>
  <c r="I1152" i="3" s="1"/>
  <c r="I1153" i="3" s="1"/>
  <c r="I1148" i="3"/>
  <c r="I1149" i="3" s="1"/>
  <c r="I1150" i="3" s="1"/>
  <c r="I1145" i="3"/>
  <c r="I1146" i="3" s="1"/>
  <c r="I1147" i="3" s="1"/>
  <c r="I1142" i="3"/>
  <c r="I1143" i="3" s="1"/>
  <c r="I1144" i="3" s="1"/>
  <c r="I1139" i="3"/>
  <c r="I1140" i="3"/>
  <c r="I1141" i="3" s="1"/>
  <c r="I1136" i="3"/>
  <c r="I1137" i="3" s="1"/>
  <c r="I1138" i="3" s="1"/>
  <c r="I1131" i="3"/>
  <c r="I1132" i="3" s="1"/>
  <c r="I1128" i="3"/>
  <c r="I1129" i="3" s="1"/>
  <c r="I1130" i="3" s="1"/>
  <c r="I1125" i="3"/>
  <c r="I1126" i="3" s="1"/>
  <c r="I1127" i="3" s="1"/>
  <c r="I1122" i="3"/>
  <c r="I1123" i="3" s="1"/>
  <c r="I1124" i="3" s="1"/>
  <c r="I1119" i="3"/>
  <c r="I1120" i="3" s="1"/>
  <c r="I1121" i="3" s="1"/>
  <c r="I1116" i="3"/>
  <c r="I1117" i="3" s="1"/>
  <c r="I1118" i="3" s="1"/>
  <c r="I1113" i="3"/>
  <c r="I1114" i="3" s="1"/>
  <c r="I1115" i="3"/>
  <c r="I1110" i="3"/>
  <c r="I1111" i="3" s="1"/>
  <c r="I1112" i="3" s="1"/>
  <c r="I1107" i="3"/>
  <c r="I1108" i="3" s="1"/>
  <c r="I1109" i="3" s="1"/>
  <c r="I1103" i="3"/>
  <c r="I1104" i="3"/>
  <c r="I1105" i="3" s="1"/>
  <c r="I1100" i="3"/>
  <c r="I1101" i="3" s="1"/>
  <c r="I1102" i="3" s="1"/>
  <c r="I1097" i="3"/>
  <c r="I1098" i="3"/>
  <c r="I1099" i="3" s="1"/>
  <c r="I1094" i="3"/>
  <c r="I1095" i="3" s="1"/>
  <c r="I1096" i="3" s="1"/>
  <c r="I1089" i="3"/>
  <c r="I1090" i="3" s="1"/>
  <c r="I1086" i="3"/>
  <c r="I1087" i="3"/>
  <c r="I1088" i="3" s="1"/>
  <c r="I1082" i="3"/>
  <c r="I1083" i="3" s="1"/>
  <c r="I1084" i="3" s="1"/>
  <c r="I1079" i="3"/>
  <c r="I1080" i="3" s="1"/>
  <c r="I1081" i="3" s="1"/>
  <c r="I1076" i="3"/>
  <c r="I1077" i="3" s="1"/>
  <c r="I1078" i="3"/>
  <c r="I1072" i="3"/>
  <c r="I1073" i="3" s="1"/>
  <c r="I1074" i="3" s="1"/>
  <c r="I1069" i="3"/>
  <c r="I1070" i="3" s="1"/>
  <c r="I1071" i="3" s="1"/>
  <c r="I1066" i="3"/>
  <c r="I1067" i="3"/>
  <c r="I1068" i="3" s="1"/>
  <c r="I1063" i="3"/>
  <c r="I1064" i="3" s="1"/>
  <c r="I1065" i="3" s="1"/>
  <c r="I1060" i="3"/>
  <c r="I1061" i="3" s="1"/>
  <c r="I1062" i="3" s="1"/>
  <c r="I1057" i="3"/>
  <c r="I1058" i="3"/>
  <c r="I1059" i="3" s="1"/>
  <c r="I1054" i="3"/>
  <c r="I1055" i="3" s="1"/>
  <c r="I1056" i="3" s="1"/>
  <c r="I1047" i="3"/>
  <c r="I1048" i="3" s="1"/>
  <c r="I1049" i="3"/>
  <c r="I1043" i="3"/>
  <c r="I1044" i="3" s="1"/>
  <c r="I1045" i="3" s="1"/>
  <c r="I1039" i="3"/>
  <c r="I1040" i="3" s="1"/>
  <c r="I1041" i="3" s="1"/>
  <c r="I1036" i="3"/>
  <c r="I1037" i="3" s="1"/>
  <c r="I1038" i="3" s="1"/>
  <c r="I1033" i="3"/>
  <c r="I1034" i="3" s="1"/>
  <c r="I1031" i="3"/>
  <c r="I1032" i="3" s="1"/>
  <c r="I1029" i="3"/>
  <c r="I1030" i="3" s="1"/>
  <c r="I1027" i="3"/>
  <c r="I1028" i="3" s="1"/>
  <c r="I1025" i="3"/>
  <c r="I1026" i="3" s="1"/>
  <c r="I1023" i="3"/>
  <c r="I1024" i="3" s="1"/>
  <c r="I1021" i="3"/>
  <c r="I1022" i="3" s="1"/>
  <c r="I1015" i="3"/>
  <c r="I1016" i="3" s="1"/>
  <c r="I1017" i="3" s="1"/>
  <c r="I1011" i="3"/>
  <c r="I1012" i="3" s="1"/>
  <c r="I1013" i="3" s="1"/>
  <c r="I1008" i="3"/>
  <c r="I1009" i="3" s="1"/>
  <c r="I1010" i="3" s="1"/>
  <c r="I1004" i="3"/>
  <c r="I1005" i="3" s="1"/>
  <c r="I1006" i="3" s="1"/>
  <c r="I1001" i="3"/>
  <c r="I1002" i="3" s="1"/>
  <c r="I999" i="3"/>
  <c r="I1000" i="3" s="1"/>
  <c r="I997" i="3"/>
  <c r="I998" i="3" s="1"/>
  <c r="I995" i="3"/>
  <c r="I996" i="3" s="1"/>
  <c r="I993" i="3"/>
  <c r="I994" i="3" s="1"/>
  <c r="I991" i="3"/>
  <c r="I992" i="3" s="1"/>
  <c r="I989" i="3"/>
  <c r="I990" i="3" s="1"/>
  <c r="I982" i="3"/>
  <c r="I983" i="3" s="1"/>
  <c r="I980" i="3"/>
  <c r="I981" i="3" s="1"/>
  <c r="I978" i="3"/>
  <c r="I979" i="3" s="1"/>
  <c r="I976" i="3"/>
  <c r="I977" i="3" s="1"/>
  <c r="I974" i="3"/>
  <c r="I975" i="3" s="1"/>
  <c r="I972" i="3"/>
  <c r="I973" i="3" s="1"/>
  <c r="I967" i="3"/>
  <c r="I968" i="3"/>
  <c r="I965" i="3"/>
  <c r="I966" i="3" s="1"/>
  <c r="I963" i="3"/>
  <c r="I964" i="3" s="1"/>
  <c r="I961" i="3"/>
  <c r="I962" i="3" s="1"/>
  <c r="I959" i="3"/>
  <c r="I960" i="3" s="1"/>
  <c r="I957" i="3"/>
  <c r="I958" i="3" s="1"/>
  <c r="I955" i="3"/>
  <c r="I956" i="3" s="1"/>
  <c r="I953" i="3"/>
  <c r="I954" i="3" s="1"/>
  <c r="I951" i="3"/>
  <c r="I952" i="3" s="1"/>
  <c r="I949" i="3"/>
  <c r="I950" i="3" s="1"/>
  <c r="I947" i="3"/>
  <c r="I948" i="3" s="1"/>
  <c r="I945" i="3"/>
  <c r="I946" i="3" s="1"/>
  <c r="I943" i="3"/>
  <c r="I944" i="3" s="1"/>
  <c r="I941" i="3"/>
  <c r="I942" i="3" s="1"/>
  <c r="I939" i="3"/>
  <c r="I940" i="3" s="1"/>
  <c r="I937" i="3"/>
  <c r="I938" i="3" s="1"/>
  <c r="I933" i="3"/>
  <c r="I934" i="3" s="1"/>
  <c r="I935" i="3" s="1"/>
  <c r="I930" i="3"/>
  <c r="I931" i="3" s="1"/>
  <c r="I932" i="3" s="1"/>
  <c r="I927" i="3"/>
  <c r="I928" i="3" s="1"/>
  <c r="I929" i="3" s="1"/>
  <c r="I924" i="3"/>
  <c r="I925" i="3" s="1"/>
  <c r="I926" i="3" s="1"/>
  <c r="I921" i="3"/>
  <c r="I922" i="3" s="1"/>
  <c r="I923" i="3" s="1"/>
  <c r="I918" i="3"/>
  <c r="I919" i="3"/>
  <c r="I920" i="3"/>
  <c r="I915" i="3"/>
  <c r="I916" i="3" s="1"/>
  <c r="I917" i="3" s="1"/>
  <c r="I912" i="3"/>
  <c r="I913" i="3"/>
  <c r="I914" i="3" s="1"/>
  <c r="I909" i="3"/>
  <c r="I910" i="3" s="1"/>
  <c r="I911" i="3" s="1"/>
  <c r="I906" i="3"/>
  <c r="I907" i="3" s="1"/>
  <c r="I908" i="3" s="1"/>
  <c r="I903" i="3"/>
  <c r="I904" i="3" s="1"/>
  <c r="I905" i="3" s="1"/>
  <c r="I900" i="3"/>
  <c r="I901" i="3"/>
  <c r="I902" i="3" s="1"/>
  <c r="I897" i="3"/>
  <c r="I898" i="3" s="1"/>
  <c r="I895" i="3"/>
  <c r="I896" i="3" s="1"/>
  <c r="I893" i="3"/>
  <c r="I894" i="3" s="1"/>
  <c r="I891" i="3"/>
  <c r="I892" i="3" s="1"/>
  <c r="I889" i="3"/>
  <c r="I890" i="3" s="1"/>
  <c r="I884" i="3"/>
  <c r="I885" i="3" s="1"/>
  <c r="I882" i="3"/>
  <c r="I883" i="3" s="1"/>
  <c r="I880" i="3"/>
  <c r="I881" i="3" s="1"/>
  <c r="I875" i="3"/>
  <c r="I876" i="3" s="1"/>
  <c r="I873" i="3"/>
  <c r="I874" i="3" s="1"/>
  <c r="I871" i="3"/>
  <c r="I872" i="3" s="1"/>
  <c r="I869" i="3"/>
  <c r="I870" i="3" s="1"/>
  <c r="I867" i="3"/>
  <c r="I868" i="3" s="1"/>
  <c r="I865" i="3"/>
  <c r="I866" i="3" s="1"/>
  <c r="I860" i="3"/>
  <c r="I861" i="3" s="1"/>
  <c r="I858" i="3"/>
  <c r="I859" i="3" s="1"/>
  <c r="I856" i="3"/>
  <c r="I857" i="3" s="1"/>
  <c r="I854" i="3"/>
  <c r="I855" i="3" s="1"/>
  <c r="I852" i="3"/>
  <c r="I853" i="3" s="1"/>
  <c r="I850" i="3"/>
  <c r="I851" i="3" s="1"/>
  <c r="I848" i="3"/>
  <c r="I849" i="3" s="1"/>
  <c r="I846" i="3"/>
  <c r="I847" i="3" s="1"/>
  <c r="I844" i="3"/>
  <c r="I845" i="3" s="1"/>
  <c r="I842" i="3"/>
  <c r="I843" i="3" s="1"/>
  <c r="I840" i="3"/>
  <c r="I841" i="3" s="1"/>
  <c r="I838" i="3"/>
  <c r="I839" i="3" s="1"/>
  <c r="I836" i="3"/>
  <c r="I837" i="3" s="1"/>
  <c r="I834" i="3"/>
  <c r="I835" i="3" s="1"/>
  <c r="I832" i="3"/>
  <c r="I833" i="3" s="1"/>
  <c r="I830" i="3"/>
  <c r="I831" i="3" s="1"/>
  <c r="I824" i="3"/>
  <c r="I825" i="3" s="1"/>
  <c r="I826" i="3" s="1"/>
  <c r="I822" i="3"/>
  <c r="I823" i="3" s="1"/>
  <c r="I820" i="3"/>
  <c r="I821" i="3" s="1"/>
  <c r="I818" i="3"/>
  <c r="I819" i="3" s="1"/>
  <c r="I816" i="3"/>
  <c r="I817" i="3" s="1"/>
  <c r="I814" i="3"/>
  <c r="I815" i="3" s="1"/>
  <c r="I812" i="3"/>
  <c r="I813" i="3"/>
  <c r="I807" i="3"/>
  <c r="I808" i="3"/>
  <c r="I805" i="3"/>
  <c r="I806" i="3" s="1"/>
  <c r="I803" i="3"/>
  <c r="I804" i="3" s="1"/>
  <c r="I801" i="3"/>
  <c r="I802" i="3" s="1"/>
  <c r="I796" i="3"/>
  <c r="I797" i="3" s="1"/>
  <c r="I794" i="3"/>
  <c r="I795" i="3"/>
  <c r="I792" i="3"/>
  <c r="I793" i="3" s="1"/>
  <c r="I790" i="3"/>
  <c r="I791" i="3"/>
  <c r="I788" i="3"/>
  <c r="I789" i="3" s="1"/>
  <c r="I786" i="3"/>
  <c r="I787" i="3" s="1"/>
  <c r="I784" i="3"/>
  <c r="I785" i="3" s="1"/>
  <c r="I782" i="3"/>
  <c r="I783" i="3"/>
  <c r="I780" i="3"/>
  <c r="I781" i="3" s="1"/>
  <c r="I778" i="3"/>
  <c r="I779" i="3" s="1"/>
  <c r="I776" i="3"/>
  <c r="I777" i="3" s="1"/>
  <c r="I774" i="3"/>
  <c r="I775" i="3" s="1"/>
  <c r="I772" i="3"/>
  <c r="I773" i="3" s="1"/>
  <c r="I766" i="3"/>
  <c r="I767" i="3" s="1"/>
  <c r="I768" i="3" s="1"/>
  <c r="I763" i="3"/>
  <c r="I764" i="3" s="1"/>
  <c r="I765" i="3" s="1"/>
  <c r="I760" i="3"/>
  <c r="I761" i="3" s="1"/>
  <c r="I762" i="3" s="1"/>
  <c r="I757" i="3"/>
  <c r="I758" i="3" s="1"/>
  <c r="I759" i="3" s="1"/>
  <c r="I754" i="3"/>
  <c r="I755" i="3"/>
  <c r="I756" i="3" s="1"/>
  <c r="I751" i="3"/>
  <c r="I752" i="3" s="1"/>
  <c r="I753" i="3" s="1"/>
  <c r="I748" i="3"/>
  <c r="I749" i="3" s="1"/>
  <c r="I750" i="3" s="1"/>
  <c r="I744" i="3"/>
  <c r="I745" i="3" s="1"/>
  <c r="I746" i="3" s="1"/>
  <c r="I742" i="3"/>
  <c r="I743" i="3"/>
  <c r="I740" i="3"/>
  <c r="I741" i="3" s="1"/>
  <c r="I738" i="3"/>
  <c r="I739" i="3" s="1"/>
  <c r="I736" i="3"/>
  <c r="I737" i="3" s="1"/>
  <c r="I734" i="3"/>
  <c r="I735" i="3" s="1"/>
  <c r="I732" i="3"/>
  <c r="I733" i="3" s="1"/>
  <c r="I730" i="3"/>
  <c r="I731" i="3"/>
  <c r="I728" i="3"/>
  <c r="I729" i="3" s="1"/>
  <c r="I726" i="3"/>
  <c r="I727" i="3" s="1"/>
  <c r="I724" i="3"/>
  <c r="I725" i="3" s="1"/>
  <c r="I722" i="3"/>
  <c r="I723" i="3" s="1"/>
  <c r="I720" i="3"/>
  <c r="I721" i="3" s="1"/>
  <c r="I714" i="3"/>
  <c r="I715" i="3" s="1"/>
  <c r="I716" i="3" s="1"/>
  <c r="I710" i="3"/>
  <c r="I711" i="3" s="1"/>
  <c r="I712" i="3" s="1"/>
  <c r="I707" i="3"/>
  <c r="I708" i="3" s="1"/>
  <c r="I709" i="3" s="1"/>
  <c r="I702" i="3"/>
  <c r="I703" i="3" s="1"/>
  <c r="I698" i="3"/>
  <c r="I699" i="3" s="1"/>
  <c r="I700" i="3" s="1"/>
  <c r="I695" i="3"/>
  <c r="I696" i="3" s="1"/>
  <c r="I697" i="3" s="1"/>
  <c r="I692" i="3"/>
  <c r="I693" i="3"/>
  <c r="I694" i="3" s="1"/>
  <c r="I689" i="3"/>
  <c r="I690" i="3" s="1"/>
  <c r="I687" i="3"/>
  <c r="I688" i="3"/>
  <c r="I685" i="3"/>
  <c r="I686" i="3" s="1"/>
  <c r="I683" i="3"/>
  <c r="I684" i="3" s="1"/>
  <c r="I681" i="3"/>
  <c r="I682" i="3" s="1"/>
  <c r="I676" i="3"/>
  <c r="I677" i="3" s="1"/>
  <c r="I674" i="3"/>
  <c r="I675" i="3" s="1"/>
  <c r="I672" i="3"/>
  <c r="I673" i="3" s="1"/>
  <c r="I666" i="3"/>
  <c r="I667" i="3" s="1"/>
  <c r="I668" i="3" s="1"/>
  <c r="I663" i="3"/>
  <c r="I664" i="3" s="1"/>
  <c r="I665" i="3" s="1"/>
  <c r="I660" i="3"/>
  <c r="I661" i="3" s="1"/>
  <c r="I662" i="3" s="1"/>
  <c r="I657" i="3"/>
  <c r="I658" i="3" s="1"/>
  <c r="I659" i="3" s="1"/>
  <c r="I654" i="3"/>
  <c r="I655" i="3" s="1"/>
  <c r="I656" i="3" s="1"/>
  <c r="I651" i="3"/>
  <c r="I652" i="3" s="1"/>
  <c r="I653" i="3" s="1"/>
  <c r="I648" i="3"/>
  <c r="I649" i="3" s="1"/>
  <c r="I650" i="3" s="1"/>
  <c r="I645" i="3"/>
  <c r="I646" i="3"/>
  <c r="I647" i="3" s="1"/>
  <c r="I640" i="3"/>
  <c r="I641" i="3" s="1"/>
  <c r="I637" i="3"/>
  <c r="I638" i="3"/>
  <c r="I639" i="3" s="1"/>
  <c r="I634" i="3"/>
  <c r="I635" i="3" s="1"/>
  <c r="I636" i="3" s="1"/>
  <c r="I631" i="3"/>
  <c r="I632" i="3"/>
  <c r="I633" i="3" s="1"/>
  <c r="I628" i="3"/>
  <c r="I629" i="3" s="1"/>
  <c r="I630" i="3" s="1"/>
  <c r="I625" i="3"/>
  <c r="I626" i="3" s="1"/>
  <c r="I627" i="3" s="1"/>
  <c r="I622" i="3"/>
  <c r="I623" i="3" s="1"/>
  <c r="I624" i="3" s="1"/>
  <c r="I619" i="3"/>
  <c r="I620" i="3" s="1"/>
  <c r="I621" i="3" s="1"/>
  <c r="I615" i="3"/>
  <c r="I616" i="3" s="1"/>
  <c r="I617" i="3" s="1"/>
  <c r="I611" i="3"/>
  <c r="I612" i="3" s="1"/>
  <c r="I613" i="3" s="1"/>
  <c r="I608" i="3"/>
  <c r="I609" i="3" s="1"/>
  <c r="I610" i="3" s="1"/>
  <c r="I605" i="3"/>
  <c r="I606" i="3"/>
  <c r="I607" i="3" s="1"/>
  <c r="I602" i="3"/>
  <c r="I603" i="3" s="1"/>
  <c r="I600" i="3"/>
  <c r="I601" i="3" s="1"/>
  <c r="I598" i="3"/>
  <c r="I599" i="3" s="1"/>
  <c r="I596" i="3"/>
  <c r="I597" i="3" s="1"/>
  <c r="I594" i="3"/>
  <c r="I595" i="3" s="1"/>
  <c r="I592" i="3"/>
  <c r="I593" i="3" s="1"/>
  <c r="I590" i="3"/>
  <c r="I591" i="3" s="1"/>
  <c r="I588" i="3"/>
  <c r="I589" i="3" s="1"/>
  <c r="I585" i="3"/>
  <c r="I586" i="3"/>
  <c r="I583" i="3"/>
  <c r="I584" i="3" s="1"/>
  <c r="I581" i="3"/>
  <c r="I582" i="3" s="1"/>
  <c r="I579" i="3"/>
  <c r="I580" i="3" s="1"/>
  <c r="I577" i="3"/>
  <c r="I578" i="3" s="1"/>
  <c r="I575" i="3"/>
  <c r="I576" i="3"/>
  <c r="I573" i="3"/>
  <c r="I574" i="3" s="1"/>
  <c r="I571" i="3"/>
  <c r="I572" i="3" s="1"/>
  <c r="I569" i="3"/>
  <c r="I570" i="3" s="1"/>
  <c r="I567" i="3"/>
  <c r="I568" i="3" s="1"/>
  <c r="I563" i="3"/>
  <c r="I564" i="3" s="1"/>
  <c r="I565" i="3" s="1"/>
  <c r="I559" i="3"/>
  <c r="I560" i="3" s="1"/>
  <c r="I561" i="3" s="1"/>
  <c r="I556" i="3"/>
  <c r="I557" i="3" s="1"/>
  <c r="I558" i="3" s="1"/>
  <c r="I553" i="3"/>
  <c r="I554" i="3" s="1"/>
  <c r="I551" i="3"/>
  <c r="I552" i="3" s="1"/>
  <c r="I549" i="3"/>
  <c r="I550" i="3" s="1"/>
  <c r="I547" i="3"/>
  <c r="I548" i="3" s="1"/>
  <c r="I545" i="3"/>
  <c r="I546" i="3" s="1"/>
  <c r="I543" i="3"/>
  <c r="I544" i="3"/>
  <c r="I541" i="3"/>
  <c r="I542" i="3" s="1"/>
  <c r="I539" i="3"/>
  <c r="I540" i="3" s="1"/>
  <c r="I537" i="3"/>
  <c r="I538" i="3"/>
  <c r="I535" i="3"/>
  <c r="I536" i="3" s="1"/>
  <c r="I530" i="3"/>
  <c r="I531" i="3" s="1"/>
  <c r="I528" i="3"/>
  <c r="I529" i="3" s="1"/>
  <c r="I522" i="3"/>
  <c r="I523" i="3" s="1"/>
  <c r="I524" i="3" s="1"/>
  <c r="I519" i="3"/>
  <c r="I520" i="3" s="1"/>
  <c r="I521" i="3" s="1"/>
  <c r="I516" i="3"/>
  <c r="I517" i="3" s="1"/>
  <c r="I518" i="3" s="1"/>
  <c r="I513" i="3"/>
  <c r="I514" i="3" s="1"/>
  <c r="I515" i="3" s="1"/>
  <c r="I510" i="3"/>
  <c r="I511" i="3" s="1"/>
  <c r="I512" i="3" s="1"/>
  <c r="I507" i="3"/>
  <c r="I508" i="3" s="1"/>
  <c r="I509" i="3" s="1"/>
  <c r="I504" i="3"/>
  <c r="I505" i="3"/>
  <c r="I506" i="3" s="1"/>
  <c r="I501" i="3"/>
  <c r="I502" i="3" s="1"/>
  <c r="I503" i="3" s="1"/>
  <c r="I498" i="3"/>
  <c r="I499" i="3" s="1"/>
  <c r="I500" i="3" s="1"/>
  <c r="I495" i="3"/>
  <c r="I496" i="3" s="1"/>
  <c r="I497" i="3" s="1"/>
  <c r="I492" i="3"/>
  <c r="I493" i="3" s="1"/>
  <c r="I494" i="3" s="1"/>
  <c r="I488" i="3"/>
  <c r="I489" i="3" s="1"/>
  <c r="I490" i="3" s="1"/>
  <c r="I485" i="3"/>
  <c r="I486" i="3" s="1"/>
  <c r="I487" i="3" s="1"/>
  <c r="I482" i="3"/>
  <c r="I483" i="3" s="1"/>
  <c r="I484" i="3" s="1"/>
  <c r="I479" i="3"/>
  <c r="I480" i="3" s="1"/>
  <c r="I481" i="3" s="1"/>
  <c r="I476" i="3"/>
  <c r="I477" i="3" s="1"/>
  <c r="I478" i="3" s="1"/>
  <c r="I473" i="3"/>
  <c r="I474" i="3"/>
  <c r="I475" i="3" s="1"/>
  <c r="I468" i="3"/>
  <c r="I469" i="3" s="1"/>
  <c r="I465" i="3"/>
  <c r="I466" i="3" s="1"/>
  <c r="I467" i="3" s="1"/>
  <c r="I462" i="3"/>
  <c r="I463" i="3"/>
  <c r="I464" i="3" s="1"/>
  <c r="I458" i="3"/>
  <c r="I459" i="3" s="1"/>
  <c r="I460" i="3" s="1"/>
  <c r="I455" i="3"/>
  <c r="I456" i="3" s="1"/>
  <c r="I457" i="3" s="1"/>
  <c r="I452" i="3"/>
  <c r="I453" i="3" s="1"/>
  <c r="I454" i="3" s="1"/>
  <c r="I449" i="3"/>
  <c r="I450" i="3" s="1"/>
  <c r="I451" i="3" s="1"/>
  <c r="I445" i="3"/>
  <c r="I446" i="3" s="1"/>
  <c r="I447" i="3" s="1"/>
  <c r="I442" i="3"/>
  <c r="I443" i="3"/>
  <c r="I444" i="3" s="1"/>
  <c r="I439" i="3"/>
  <c r="I440" i="3" s="1"/>
  <c r="I441" i="3" s="1"/>
  <c r="I436" i="3"/>
  <c r="I437" i="3" s="1"/>
  <c r="I438" i="3" s="1"/>
  <c r="I433" i="3"/>
  <c r="I434" i="3" s="1"/>
  <c r="I435" i="3" s="1"/>
  <c r="I430" i="3"/>
  <c r="I431" i="3" s="1"/>
  <c r="I432" i="3" s="1"/>
  <c r="I428" i="3"/>
  <c r="I429" i="3" s="1"/>
  <c r="I426" i="3"/>
  <c r="I427" i="3" s="1"/>
  <c r="I424" i="3"/>
  <c r="I425" i="3" s="1"/>
  <c r="I418" i="3"/>
  <c r="I419" i="3" s="1"/>
  <c r="I420" i="3" s="1"/>
  <c r="I416" i="3"/>
  <c r="I417" i="3" s="1"/>
  <c r="I414" i="3"/>
  <c r="I415" i="3" s="1"/>
  <c r="I409" i="3"/>
  <c r="I410" i="3" s="1"/>
  <c r="I407" i="3"/>
  <c r="I408" i="3" s="1"/>
  <c r="I405" i="3"/>
  <c r="I406" i="3" s="1"/>
  <c r="I403" i="3"/>
  <c r="I404" i="3" s="1"/>
  <c r="I401" i="3"/>
  <c r="I402" i="3" s="1"/>
  <c r="I399" i="3"/>
  <c r="I400" i="3" s="1"/>
  <c r="I397" i="3"/>
  <c r="I398" i="3" s="1"/>
  <c r="I394" i="3"/>
  <c r="I395" i="3" s="1"/>
  <c r="I392" i="3"/>
  <c r="I393" i="3" s="1"/>
  <c r="I390" i="3"/>
  <c r="I391" i="3" s="1"/>
  <c r="I388" i="3"/>
  <c r="I389" i="3"/>
  <c r="I386" i="3"/>
  <c r="I387" i="3" s="1"/>
  <c r="I380" i="3"/>
  <c r="I381" i="3" s="1"/>
  <c r="I382" i="3" s="1"/>
  <c r="I377" i="3"/>
  <c r="I378" i="3" s="1"/>
  <c r="I379" i="3" s="1"/>
  <c r="I374" i="3"/>
  <c r="I375" i="3" s="1"/>
  <c r="I376" i="3" s="1"/>
  <c r="I371" i="3"/>
  <c r="I372" i="3" s="1"/>
  <c r="I373" i="3" s="1"/>
  <c r="I368" i="3"/>
  <c r="I369" i="3" s="1"/>
  <c r="I370" i="3" s="1"/>
  <c r="I364" i="3"/>
  <c r="I365" i="3"/>
  <c r="I366" i="3" s="1"/>
  <c r="I361" i="3"/>
  <c r="I362" i="3"/>
  <c r="I363" i="3" s="1"/>
  <c r="I358" i="3"/>
  <c r="I359" i="3" s="1"/>
  <c r="I360" i="3" s="1"/>
  <c r="I355" i="3"/>
  <c r="I356" i="3" s="1"/>
  <c r="I357" i="3" s="1"/>
  <c r="I352" i="3"/>
  <c r="I353" i="3" s="1"/>
  <c r="I354" i="3" s="1"/>
  <c r="I349" i="3"/>
  <c r="I350" i="3" s="1"/>
  <c r="I351" i="3" s="1"/>
  <c r="I346" i="3"/>
  <c r="I347" i="3" s="1"/>
  <c r="I348" i="3" s="1"/>
  <c r="I343" i="3"/>
  <c r="I344" i="3"/>
  <c r="I345" i="3" s="1"/>
  <c r="I340" i="3"/>
  <c r="I341" i="3" s="1"/>
  <c r="I342" i="3" s="1"/>
  <c r="I335" i="3"/>
  <c r="I336" i="3" s="1"/>
  <c r="I332" i="3"/>
  <c r="I333" i="3" s="1"/>
  <c r="I334" i="3" s="1"/>
  <c r="I329" i="3"/>
  <c r="I330" i="3" s="1"/>
  <c r="I331" i="3" s="1"/>
  <c r="I326" i="3"/>
  <c r="I327" i="3" s="1"/>
  <c r="I328" i="3" s="1"/>
  <c r="I323" i="3"/>
  <c r="I324" i="3" s="1"/>
  <c r="I325" i="3" s="1"/>
  <c r="I320" i="3"/>
  <c r="I321" i="3"/>
  <c r="I322" i="3" s="1"/>
  <c r="I317" i="3"/>
  <c r="I318" i="3" s="1"/>
  <c r="I319" i="3" s="1"/>
  <c r="I314" i="3"/>
  <c r="I315" i="3" s="1"/>
  <c r="I316" i="3" s="1"/>
  <c r="I311" i="3"/>
  <c r="I312" i="3" s="1"/>
  <c r="I313" i="3" s="1"/>
  <c r="I306" i="3"/>
  <c r="I307" i="3" s="1"/>
  <c r="I303" i="3"/>
  <c r="I304" i="3" s="1"/>
  <c r="I305" i="3" s="1"/>
  <c r="I300" i="3"/>
  <c r="I301" i="3" s="1"/>
  <c r="I302" i="3" s="1"/>
  <c r="I297" i="3"/>
  <c r="I298" i="3" s="1"/>
  <c r="I299" i="3" s="1"/>
  <c r="I294" i="3"/>
  <c r="I295" i="3" s="1"/>
  <c r="I296" i="3" s="1"/>
  <c r="I288" i="3"/>
  <c r="I289" i="3" s="1"/>
  <c r="I290" i="3" s="1"/>
  <c r="I285" i="3"/>
  <c r="I286" i="3" s="1"/>
  <c r="I287" i="3" s="1"/>
  <c r="I282" i="3"/>
  <c r="I283" i="3" s="1"/>
  <c r="I284" i="3" s="1"/>
  <c r="I279" i="3"/>
  <c r="I280" i="3" s="1"/>
  <c r="I281" i="3" s="1"/>
  <c r="I276" i="3"/>
  <c r="I277" i="3" s="1"/>
  <c r="I278" i="3"/>
  <c r="I273" i="3"/>
  <c r="I274" i="3" s="1"/>
  <c r="I275" i="3" s="1"/>
  <c r="I269" i="3"/>
  <c r="I270" i="3" s="1"/>
  <c r="I266" i="3"/>
  <c r="I267" i="3" s="1"/>
  <c r="I268" i="3" s="1"/>
  <c r="I262" i="3"/>
  <c r="I263" i="3"/>
  <c r="I264" i="3" s="1"/>
  <c r="I259" i="3"/>
  <c r="I260" i="3" s="1"/>
  <c r="I261" i="3" s="1"/>
  <c r="I256" i="3"/>
  <c r="I257" i="3" s="1"/>
  <c r="I258" i="3" s="1"/>
  <c r="I253" i="3"/>
  <c r="I254" i="3" s="1"/>
  <c r="I255" i="3" s="1"/>
  <c r="I250" i="3"/>
  <c r="I251" i="3" s="1"/>
  <c r="I252" i="3" s="1"/>
  <c r="I247" i="3"/>
  <c r="I248" i="3" s="1"/>
  <c r="I249" i="3" s="1"/>
  <c r="I244" i="3"/>
  <c r="I245" i="3" s="1"/>
  <c r="I246" i="3" s="1"/>
  <c r="I240" i="3"/>
  <c r="I241" i="3" s="1"/>
  <c r="I242" i="3" s="1"/>
  <c r="I237" i="3"/>
  <c r="I238" i="3" s="1"/>
  <c r="I239" i="3" s="1"/>
  <c r="I234" i="3"/>
  <c r="I235" i="3" s="1"/>
  <c r="I236" i="3" s="1"/>
  <c r="I230" i="3"/>
  <c r="I231" i="3"/>
  <c r="I232" i="3"/>
  <c r="I227" i="3"/>
  <c r="I228" i="3" s="1"/>
  <c r="I229" i="3" s="1"/>
  <c r="I224" i="3"/>
  <c r="I225" i="3" s="1"/>
  <c r="I226" i="3" s="1"/>
  <c r="I221" i="3"/>
  <c r="I222" i="3" s="1"/>
  <c r="I223" i="3" s="1"/>
  <c r="I218" i="3"/>
  <c r="I219" i="3" s="1"/>
  <c r="I220" i="3" s="1"/>
  <c r="I215" i="3"/>
  <c r="I216" i="3" s="1"/>
  <c r="I217" i="3" s="1"/>
  <c r="I212" i="3"/>
  <c r="I213" i="3" s="1"/>
  <c r="I214" i="3" s="1"/>
  <c r="I209" i="3"/>
  <c r="I210" i="3" s="1"/>
  <c r="I211" i="3" s="1"/>
  <c r="I205" i="3"/>
  <c r="I206" i="3" s="1"/>
  <c r="I202" i="3"/>
  <c r="I203" i="3" s="1"/>
  <c r="I204" i="3" s="1"/>
  <c r="I199" i="3"/>
  <c r="I200" i="3" s="1"/>
  <c r="I201" i="3" s="1"/>
  <c r="I196" i="3"/>
  <c r="I197" i="3"/>
  <c r="I198" i="3" s="1"/>
  <c r="I193" i="3"/>
  <c r="I194" i="3"/>
  <c r="I195" i="3" s="1"/>
  <c r="I190" i="3"/>
  <c r="I191" i="3" s="1"/>
  <c r="I192" i="3" s="1"/>
  <c r="I187" i="3"/>
  <c r="I188" i="3" s="1"/>
  <c r="I189" i="3" s="1"/>
  <c r="I184" i="3"/>
  <c r="I185" i="3" s="1"/>
  <c r="I186" i="3" s="1"/>
  <c r="I181" i="3"/>
  <c r="I182" i="3" s="1"/>
  <c r="I183" i="3" s="1"/>
  <c r="I178" i="3"/>
  <c r="I176" i="3"/>
  <c r="I177" i="3" s="1"/>
  <c r="I174" i="3"/>
  <c r="I175" i="3"/>
  <c r="I168" i="3"/>
  <c r="I169" i="3" s="1"/>
  <c r="I170" i="3" s="1"/>
  <c r="I165" i="3"/>
  <c r="I166" i="3" s="1"/>
  <c r="I167" i="3" s="1"/>
  <c r="I162" i="3"/>
  <c r="I163" i="3" s="1"/>
  <c r="I164" i="3" s="1"/>
  <c r="I159" i="3"/>
  <c r="I160" i="3" s="1"/>
  <c r="I161" i="3" s="1"/>
  <c r="I156" i="3"/>
  <c r="I157" i="3" s="1"/>
  <c r="I158" i="3" s="1"/>
  <c r="I153" i="3"/>
  <c r="I154" i="3" s="1"/>
  <c r="I155" i="3" s="1"/>
  <c r="I150" i="3"/>
  <c r="I151" i="3" s="1"/>
  <c r="I152" i="3" s="1"/>
  <c r="I147" i="3"/>
  <c r="I148" i="3" s="1"/>
  <c r="I149" i="3" s="1"/>
  <c r="I144" i="3"/>
  <c r="I145" i="3" s="1"/>
  <c r="I146" i="3" s="1"/>
  <c r="I141" i="3"/>
  <c r="I142" i="3" s="1"/>
  <c r="I143" i="3" s="1"/>
  <c r="I138" i="3"/>
  <c r="I139" i="3"/>
  <c r="I140" i="3" s="1"/>
  <c r="I135" i="3"/>
  <c r="I136" i="3" s="1"/>
  <c r="I137" i="3" s="1"/>
  <c r="I132" i="3"/>
  <c r="I133" i="3" s="1"/>
  <c r="I134" i="3" s="1"/>
  <c r="I129" i="3"/>
  <c r="I130" i="3"/>
  <c r="I131" i="3" s="1"/>
  <c r="I126" i="3"/>
  <c r="I127" i="3" s="1"/>
  <c r="I128" i="3" s="1"/>
  <c r="I123" i="3"/>
  <c r="I124" i="3" s="1"/>
  <c r="I125" i="3" s="1"/>
  <c r="I120" i="3"/>
  <c r="I121" i="3" s="1"/>
  <c r="I122" i="3" s="1"/>
  <c r="I117" i="3"/>
  <c r="I118" i="3" s="1"/>
  <c r="I119" i="3" s="1"/>
  <c r="I114" i="3"/>
  <c r="I115" i="3" s="1"/>
  <c r="I116" i="3" s="1"/>
  <c r="I111" i="3"/>
  <c r="I112" i="3" s="1"/>
  <c r="I113" i="3" s="1"/>
  <c r="I108" i="3"/>
  <c r="I109" i="3" s="1"/>
  <c r="I110" i="3" s="1"/>
  <c r="I105" i="3"/>
  <c r="I106" i="3" s="1"/>
  <c r="I107" i="3" s="1"/>
  <c r="I102" i="3"/>
  <c r="I103" i="3"/>
  <c r="I104" i="3" s="1"/>
  <c r="I99" i="3"/>
  <c r="I100" i="3" s="1"/>
  <c r="I101" i="3" s="1"/>
  <c r="I96" i="3"/>
  <c r="I97" i="3" s="1"/>
  <c r="I98" i="3" s="1"/>
  <c r="I93" i="3"/>
  <c r="I94" i="3"/>
  <c r="I95" i="3" s="1"/>
  <c r="I90" i="3"/>
  <c r="I91" i="3" s="1"/>
  <c r="I92" i="3" s="1"/>
  <c r="I87" i="3"/>
  <c r="I88" i="3"/>
  <c r="I89" i="3" s="1"/>
  <c r="I84" i="3"/>
  <c r="I85" i="3" s="1"/>
  <c r="I86" i="3" s="1"/>
  <c r="I81" i="3"/>
  <c r="I82" i="3"/>
  <c r="I83" i="3" s="1"/>
  <c r="I78" i="3"/>
  <c r="I79" i="3" s="1"/>
  <c r="I80" i="3" s="1"/>
  <c r="I75" i="3"/>
  <c r="I76" i="3" s="1"/>
  <c r="I77" i="3" s="1"/>
  <c r="I72" i="3"/>
  <c r="I73" i="3" s="1"/>
  <c r="I74" i="3" s="1"/>
  <c r="I69" i="3"/>
  <c r="I70" i="3" s="1"/>
  <c r="I71" i="3" s="1"/>
  <c r="I66" i="3"/>
  <c r="I67" i="3" s="1"/>
  <c r="I68" i="3" s="1"/>
  <c r="I63" i="3"/>
  <c r="I64" i="3" s="1"/>
  <c r="I65" i="3" s="1"/>
  <c r="I60" i="3"/>
  <c r="I61" i="3" s="1"/>
  <c r="I62" i="3" s="1"/>
  <c r="I57" i="3"/>
  <c r="I58" i="3" s="1"/>
  <c r="I59" i="3" s="1"/>
  <c r="I54" i="3"/>
  <c r="I55" i="3" s="1"/>
  <c r="I56" i="3" s="1"/>
  <c r="I50" i="3"/>
  <c r="I51" i="3" s="1"/>
  <c r="I45" i="3"/>
  <c r="I46" i="3" s="1"/>
  <c r="I43" i="3"/>
  <c r="I44" i="3" s="1"/>
  <c r="I41" i="3"/>
  <c r="I42" i="3" s="1"/>
  <c r="I39" i="3"/>
  <c r="I40" i="3"/>
  <c r="I34" i="3"/>
  <c r="I35" i="3" s="1"/>
  <c r="I36" i="3" s="1"/>
  <c r="I32" i="3"/>
  <c r="I33" i="3" s="1"/>
  <c r="I29" i="3"/>
  <c r="I30" i="3" s="1"/>
  <c r="I31" i="3" s="1"/>
  <c r="I26" i="3"/>
  <c r="I27" i="3"/>
  <c r="I28" i="3" s="1"/>
  <c r="I23" i="3"/>
  <c r="I24" i="3" s="1"/>
  <c r="I25" i="3" s="1"/>
  <c r="I20" i="3"/>
  <c r="I21" i="3" s="1"/>
  <c r="I22" i="3" s="1"/>
  <c r="I17" i="3"/>
  <c r="I18" i="3"/>
  <c r="I19" i="3" s="1"/>
  <c r="I14" i="3"/>
  <c r="I15" i="3" s="1"/>
  <c r="I16" i="3" s="1"/>
  <c r="I11" i="3"/>
  <c r="I12" i="3" s="1"/>
  <c r="I13" i="3" s="1"/>
  <c r="I8" i="3"/>
  <c r="I9" i="3" s="1"/>
  <c r="I10" i="3" s="1"/>
  <c r="E1795" i="3"/>
  <c r="E1793" i="3"/>
  <c r="F1793" i="3" s="1"/>
  <c r="G1793" i="3" s="1"/>
  <c r="E1790" i="3"/>
  <c r="E1787" i="3"/>
  <c r="E1784" i="3"/>
  <c r="E1781" i="3"/>
  <c r="F1781" i="3" s="1"/>
  <c r="G1781" i="3" s="1"/>
  <c r="E1778" i="3"/>
  <c r="F1778" i="3" s="1"/>
  <c r="G1778" i="3" s="1"/>
  <c r="E1775" i="3"/>
  <c r="F1775" i="3"/>
  <c r="G1775" i="3" s="1"/>
  <c r="E1771" i="3"/>
  <c r="F1771" i="3" s="1"/>
  <c r="G1771" i="3" s="1"/>
  <c r="E1768" i="3"/>
  <c r="F1768" i="3"/>
  <c r="G1768" i="3" s="1"/>
  <c r="E1765" i="3"/>
  <c r="E1762" i="3"/>
  <c r="E1759" i="3"/>
  <c r="E1756" i="3"/>
  <c r="E1754" i="3"/>
  <c r="F1754" i="3" s="1"/>
  <c r="G1754" i="3" s="1"/>
  <c r="E1752" i="3"/>
  <c r="F1752" i="3" s="1"/>
  <c r="G1752" i="3" s="1"/>
  <c r="E1750" i="3"/>
  <c r="E1748" i="3"/>
  <c r="F1748" i="3"/>
  <c r="G1748" i="3" s="1"/>
  <c r="E1746" i="3"/>
  <c r="F1746" i="3" s="1"/>
  <c r="G1746" i="3" s="1"/>
  <c r="E1744" i="3"/>
  <c r="E1738" i="3"/>
  <c r="E1735" i="3"/>
  <c r="F1732" i="3"/>
  <c r="G1732" i="3" s="1"/>
  <c r="E1729" i="3"/>
  <c r="F1729" i="3" s="1"/>
  <c r="G1729" i="3" s="1"/>
  <c r="E1726" i="3"/>
  <c r="E1723" i="3"/>
  <c r="F1723" i="3"/>
  <c r="G1723" i="3" s="1"/>
  <c r="E1718" i="3"/>
  <c r="F1714" i="3"/>
  <c r="G1714" i="3" s="1"/>
  <c r="F1712" i="3"/>
  <c r="G1712" i="3" s="1"/>
  <c r="E1706" i="3"/>
  <c r="F1706" i="3"/>
  <c r="G1706" i="3"/>
  <c r="E1703" i="3"/>
  <c r="F1703" i="3" s="1"/>
  <c r="G1703" i="3" s="1"/>
  <c r="E1697" i="3"/>
  <c r="E1691" i="3"/>
  <c r="E1688" i="3"/>
  <c r="F1688" i="3"/>
  <c r="G1688" i="3" s="1"/>
  <c r="F1685" i="3"/>
  <c r="G1685" i="3" s="1"/>
  <c r="E1681" i="3"/>
  <c r="F1681" i="3" s="1"/>
  <c r="G1681" i="3" s="1"/>
  <c r="E1678" i="3"/>
  <c r="E1675" i="3"/>
  <c r="F1675" i="3"/>
  <c r="G1675" i="3" s="1"/>
  <c r="E1672" i="3"/>
  <c r="F1672" i="3" s="1"/>
  <c r="G1672" i="3" s="1"/>
  <c r="E1669" i="3"/>
  <c r="E1666" i="3"/>
  <c r="E1663" i="3"/>
  <c r="E1660" i="3"/>
  <c r="F1660" i="3" s="1"/>
  <c r="G1660" i="3" s="1"/>
  <c r="E1657" i="3"/>
  <c r="F1657" i="3" s="1"/>
  <c r="G1657" i="3" s="1"/>
  <c r="E1654" i="3"/>
  <c r="E1651" i="3"/>
  <c r="F1651" i="3"/>
  <c r="G1651" i="3"/>
  <c r="E1645" i="3"/>
  <c r="E1642" i="3"/>
  <c r="E1638" i="3"/>
  <c r="E1636" i="3"/>
  <c r="F1636" i="3"/>
  <c r="G1636" i="3" s="1"/>
  <c r="E1629" i="3"/>
  <c r="E1627" i="3"/>
  <c r="F1627" i="3" s="1"/>
  <c r="G1627" i="3" s="1"/>
  <c r="E1625" i="3"/>
  <c r="E1620" i="3"/>
  <c r="E1618" i="3"/>
  <c r="E1616" i="3"/>
  <c r="F1616" i="3"/>
  <c r="G1616" i="3" s="1"/>
  <c r="E1614" i="3"/>
  <c r="F1614" i="3"/>
  <c r="G1614" i="3" s="1"/>
  <c r="E1612" i="3"/>
  <c r="F1612" i="3"/>
  <c r="G1612" i="3" s="1"/>
  <c r="E1610" i="3"/>
  <c r="F1610" i="3"/>
  <c r="G1610" i="3" s="1"/>
  <c r="E1604" i="3"/>
  <c r="F1604" i="3" s="1"/>
  <c r="G1604" i="3" s="1"/>
  <c r="E1601" i="3"/>
  <c r="E1598" i="3"/>
  <c r="E1595" i="3"/>
  <c r="E1593" i="3"/>
  <c r="F1593" i="3" s="1"/>
  <c r="G1593" i="3" s="1"/>
  <c r="E1591" i="3"/>
  <c r="F1591" i="3" s="1"/>
  <c r="G1591" i="3" s="1"/>
  <c r="E1589" i="3"/>
  <c r="F1589" i="3"/>
  <c r="G1589" i="3"/>
  <c r="E1587" i="3"/>
  <c r="E1585" i="3"/>
  <c r="F1585" i="3" s="1"/>
  <c r="G1585" i="3" s="1"/>
  <c r="E1583" i="3"/>
  <c r="E1581" i="3"/>
  <c r="E1579" i="3"/>
  <c r="E1577" i="3"/>
  <c r="F1577" i="3" s="1"/>
  <c r="G1577" i="3" s="1"/>
  <c r="E1575" i="3"/>
  <c r="F1575" i="3" s="1"/>
  <c r="G1575" i="3" s="1"/>
  <c r="E1573" i="3"/>
  <c r="F1573" i="3" s="1"/>
  <c r="G1573" i="3" s="1"/>
  <c r="E1568" i="3"/>
  <c r="E1566" i="3"/>
  <c r="F1566" i="3" s="1"/>
  <c r="G1566" i="3" s="1"/>
  <c r="E1560" i="3"/>
  <c r="E1558" i="3"/>
  <c r="E1556" i="3"/>
  <c r="E1549" i="3"/>
  <c r="F1546" i="3"/>
  <c r="G1546" i="3" s="1"/>
  <c r="E1541" i="3"/>
  <c r="F1541" i="3"/>
  <c r="G1541" i="3" s="1"/>
  <c r="E1539" i="3"/>
  <c r="F1539" i="3" s="1"/>
  <c r="G1539" i="3" s="1"/>
  <c r="E1534" i="3"/>
  <c r="F1534" i="3" s="1"/>
  <c r="G1534" i="3" s="1"/>
  <c r="E1532" i="3"/>
  <c r="E1527" i="3"/>
  <c r="E1525" i="3"/>
  <c r="E1523" i="3"/>
  <c r="E1521" i="3"/>
  <c r="F1521" i="3"/>
  <c r="G1521" i="3" s="1"/>
  <c r="E1519" i="3"/>
  <c r="F1519" i="3"/>
  <c r="G1519" i="3" s="1"/>
  <c r="E1517" i="3"/>
  <c r="E1509" i="3"/>
  <c r="F1509" i="3" s="1"/>
  <c r="G1509" i="3" s="1"/>
  <c r="E1505" i="3"/>
  <c r="E1502" i="3"/>
  <c r="E1499" i="3"/>
  <c r="E1496" i="3"/>
  <c r="F1496" i="3" s="1"/>
  <c r="G1496" i="3" s="1"/>
  <c r="F1492" i="3"/>
  <c r="G1492" i="3" s="1"/>
  <c r="F1489" i="3"/>
  <c r="G1489" i="3" s="1"/>
  <c r="F1486" i="3"/>
  <c r="G1486" i="3" s="1"/>
  <c r="E1483" i="3"/>
  <c r="F1483" i="3" s="1"/>
  <c r="G1483" i="3" s="1"/>
  <c r="E1480" i="3"/>
  <c r="F1480" i="3" s="1"/>
  <c r="G1480" i="3" s="1"/>
  <c r="E1471" i="3"/>
  <c r="E1469" i="3"/>
  <c r="F1469" i="3"/>
  <c r="G1469" i="3" s="1"/>
  <c r="E1467" i="3"/>
  <c r="F1467" i="3"/>
  <c r="G1467" i="3" s="1"/>
  <c r="E1455" i="3"/>
  <c r="E1452" i="3"/>
  <c r="E1449" i="3"/>
  <c r="E1446" i="3"/>
  <c r="F1446" i="3"/>
  <c r="G1446" i="3" s="1"/>
  <c r="E1442" i="3"/>
  <c r="F1442" i="3"/>
  <c r="G1442" i="3" s="1"/>
  <c r="E1440" i="3"/>
  <c r="F1440" i="3" s="1"/>
  <c r="G1440" i="3" s="1"/>
  <c r="E1438" i="3"/>
  <c r="F1438" i="3" s="1"/>
  <c r="G1438" i="3" s="1"/>
  <c r="E1436" i="3"/>
  <c r="F1436" i="3" s="1"/>
  <c r="G1436" i="3" s="1"/>
  <c r="E1430" i="3"/>
  <c r="E1427" i="3"/>
  <c r="E1424" i="3"/>
  <c r="E1421" i="3"/>
  <c r="F1421" i="3"/>
  <c r="G1421" i="3" s="1"/>
  <c r="E1418" i="3"/>
  <c r="F1418" i="3"/>
  <c r="G1418" i="3" s="1"/>
  <c r="E1415" i="3"/>
  <c r="F1415" i="3" s="1"/>
  <c r="G1415" i="3" s="1"/>
  <c r="E1412" i="3"/>
  <c r="E1410" i="3"/>
  <c r="F1410" i="3" s="1"/>
  <c r="G1410" i="3" s="1"/>
  <c r="E1408" i="3"/>
  <c r="F1408" i="3"/>
  <c r="G1408" i="3" s="1"/>
  <c r="E1406" i="3"/>
  <c r="E1404" i="3"/>
  <c r="E1402" i="3"/>
  <c r="F1402" i="3"/>
  <c r="G1402" i="3" s="1"/>
  <c r="E1396" i="3"/>
  <c r="F1396" i="3"/>
  <c r="G1396" i="3" s="1"/>
  <c r="E1393" i="3"/>
  <c r="F1393" i="3"/>
  <c r="G1393" i="3" s="1"/>
  <c r="E1390" i="3"/>
  <c r="F1386" i="3"/>
  <c r="G1386" i="3" s="1"/>
  <c r="E1383" i="3"/>
  <c r="E1378" i="3"/>
  <c r="E1375" i="3"/>
  <c r="E1372" i="3"/>
  <c r="E1369" i="3"/>
  <c r="F1369" i="3"/>
  <c r="G1369" i="3" s="1"/>
  <c r="E1366" i="3"/>
  <c r="F1366" i="3" s="1"/>
  <c r="G1366" i="3" s="1"/>
  <c r="E1362" i="3"/>
  <c r="E1359" i="3"/>
  <c r="F1359" i="3" s="1"/>
  <c r="G1359" i="3" s="1"/>
  <c r="E1356" i="3"/>
  <c r="E1353" i="3"/>
  <c r="E1350" i="3"/>
  <c r="E1347" i="3"/>
  <c r="E1344" i="3"/>
  <c r="F1344" i="3"/>
  <c r="G1344" i="3" s="1"/>
  <c r="E1341" i="3"/>
  <c r="F1341" i="3" s="1"/>
  <c r="G1341" i="3"/>
  <c r="E1338" i="3"/>
  <c r="F1338" i="3" s="1"/>
  <c r="G1338" i="3" s="1"/>
  <c r="E1335" i="3"/>
  <c r="F1335" i="3" s="1"/>
  <c r="G1335" i="3" s="1"/>
  <c r="E1330" i="3"/>
  <c r="E1327" i="3"/>
  <c r="E1324" i="3"/>
  <c r="E1321" i="3"/>
  <c r="F1321" i="3"/>
  <c r="G1321" i="3" s="1"/>
  <c r="E1317" i="3"/>
  <c r="F1317" i="3"/>
  <c r="G1317" i="3" s="1"/>
  <c r="E1314" i="3"/>
  <c r="F1314" i="3" s="1"/>
  <c r="G1314" i="3" s="1"/>
  <c r="E1311" i="3"/>
  <c r="E1308" i="3"/>
  <c r="F1308" i="3" s="1"/>
  <c r="G1308" i="3" s="1"/>
  <c r="E1305" i="3"/>
  <c r="E1302" i="3"/>
  <c r="E1299" i="3"/>
  <c r="F1296" i="3"/>
  <c r="G1296" i="3" s="1"/>
  <c r="F1293" i="3"/>
  <c r="G1293" i="3" s="1"/>
  <c r="E1290" i="3"/>
  <c r="F1290" i="3" s="1"/>
  <c r="G1290" i="3" s="1"/>
  <c r="E1287" i="3"/>
  <c r="E1282" i="3"/>
  <c r="F1282" i="3" s="1"/>
  <c r="G1282" i="3" s="1"/>
  <c r="E1279" i="3"/>
  <c r="E1276" i="3"/>
  <c r="E1273" i="3"/>
  <c r="E1268" i="3"/>
  <c r="E1265" i="3"/>
  <c r="F1265" i="3"/>
  <c r="G1265" i="3" s="1"/>
  <c r="E1262" i="3"/>
  <c r="F1262" i="3" s="1"/>
  <c r="G1262" i="3" s="1"/>
  <c r="E1259" i="3"/>
  <c r="F1259" i="3" s="1"/>
  <c r="G1259" i="3" s="1"/>
  <c r="E1256" i="3"/>
  <c r="E1253" i="3"/>
  <c r="E1250" i="3"/>
  <c r="F1250" i="3" s="1"/>
  <c r="G1250" i="3" s="1"/>
  <c r="E1247" i="3"/>
  <c r="E1244" i="3"/>
  <c r="E1241" i="3"/>
  <c r="E1237" i="3"/>
  <c r="F1237" i="3"/>
  <c r="G1237" i="3" s="1"/>
  <c r="E1230" i="3"/>
  <c r="F1230" i="3" s="1"/>
  <c r="G1230" i="3" s="1"/>
  <c r="E1227" i="3"/>
  <c r="E1224" i="3"/>
  <c r="E1221" i="3"/>
  <c r="E1218" i="3"/>
  <c r="E1214" i="3"/>
  <c r="E1211" i="3"/>
  <c r="F1211" i="3" s="1"/>
  <c r="G1211" i="3" s="1"/>
  <c r="E1208" i="3"/>
  <c r="E1205" i="3"/>
  <c r="F1205" i="3" s="1"/>
  <c r="G1205" i="3" s="1"/>
  <c r="E1202" i="3"/>
  <c r="F1202" i="3" s="1"/>
  <c r="G1202" i="3" s="1"/>
  <c r="E1199" i="3"/>
  <c r="E1196" i="3"/>
  <c r="E1193" i="3"/>
  <c r="E1190" i="3"/>
  <c r="F1190" i="3" s="1"/>
  <c r="G1190" i="3" s="1"/>
  <c r="E1187" i="3"/>
  <c r="F1187" i="3" s="1"/>
  <c r="G1187" i="3" s="1"/>
  <c r="E1184" i="3"/>
  <c r="E1181" i="3"/>
  <c r="F1181" i="3" s="1"/>
  <c r="G1181" i="3" s="1"/>
  <c r="E1178" i="3"/>
  <c r="F1178" i="3" s="1"/>
  <c r="G1178" i="3" s="1"/>
  <c r="E1175" i="3"/>
  <c r="E1172" i="3"/>
  <c r="E1167" i="3"/>
  <c r="F1167" i="3"/>
  <c r="G1167" i="3" s="1"/>
  <c r="E1164" i="3"/>
  <c r="F1164" i="3"/>
  <c r="G1164" i="3" s="1"/>
  <c r="E1160" i="3"/>
  <c r="F1160" i="3" s="1"/>
  <c r="G1160" i="3"/>
  <c r="E1157" i="3"/>
  <c r="E1154" i="3"/>
  <c r="E1151" i="3"/>
  <c r="E1148" i="3"/>
  <c r="F1142" i="3"/>
  <c r="G1142" i="3" s="1"/>
  <c r="E1139" i="3"/>
  <c r="F1139" i="3" s="1"/>
  <c r="G1139" i="3" s="1"/>
  <c r="E1136" i="3"/>
  <c r="F1136" i="3"/>
  <c r="G1136" i="3" s="1"/>
  <c r="E1131" i="3"/>
  <c r="F1131" i="3"/>
  <c r="G1131" i="3" s="1"/>
  <c r="E1128" i="3"/>
  <c r="F1128" i="3"/>
  <c r="G1128" i="3" s="1"/>
  <c r="E1125" i="3"/>
  <c r="E1122" i="3"/>
  <c r="E1119" i="3"/>
  <c r="E1116" i="3"/>
  <c r="F1116" i="3" s="1"/>
  <c r="G1116" i="3" s="1"/>
  <c r="E1113" i="3"/>
  <c r="F1113" i="3" s="1"/>
  <c r="G1113" i="3" s="1"/>
  <c r="E1110" i="3"/>
  <c r="F1110" i="3" s="1"/>
  <c r="G1110" i="3" s="1"/>
  <c r="E1107" i="3"/>
  <c r="E1103" i="3"/>
  <c r="F1103" i="3"/>
  <c r="G1103" i="3" s="1"/>
  <c r="E1100" i="3"/>
  <c r="E1097" i="3"/>
  <c r="E1094" i="3"/>
  <c r="E1089" i="3"/>
  <c r="F1089" i="3"/>
  <c r="G1089" i="3" s="1"/>
  <c r="E1086" i="3"/>
  <c r="F1086" i="3" s="1"/>
  <c r="G1086" i="3" s="1"/>
  <c r="E1082" i="3"/>
  <c r="F1082" i="3" s="1"/>
  <c r="G1082" i="3" s="1"/>
  <c r="E1079" i="3"/>
  <c r="E1076" i="3"/>
  <c r="F1076" i="3"/>
  <c r="G1076" i="3" s="1"/>
  <c r="E1072" i="3"/>
  <c r="E1069" i="3"/>
  <c r="E1066" i="3"/>
  <c r="E1063" i="3"/>
  <c r="F1063" i="3"/>
  <c r="G1063" i="3" s="1"/>
  <c r="E1060" i="3"/>
  <c r="F1060" i="3"/>
  <c r="G1060" i="3" s="1"/>
  <c r="E1057" i="3"/>
  <c r="F1057" i="3" s="1"/>
  <c r="G1057" i="3" s="1"/>
  <c r="E1054" i="3"/>
  <c r="E1047" i="3"/>
  <c r="F1047" i="3"/>
  <c r="G1047" i="3" s="1"/>
  <c r="E1043" i="3"/>
  <c r="F1043" i="3" s="1"/>
  <c r="G1043" i="3" s="1"/>
  <c r="E1039" i="3"/>
  <c r="E1036" i="3"/>
  <c r="E1033" i="3"/>
  <c r="E1031" i="3"/>
  <c r="F1031" i="3"/>
  <c r="G1031" i="3" s="1"/>
  <c r="E1029" i="3"/>
  <c r="F1029" i="3" s="1"/>
  <c r="G1029" i="3" s="1"/>
  <c r="E1027" i="3"/>
  <c r="E1025" i="3"/>
  <c r="E1023" i="3"/>
  <c r="E1021" i="3"/>
  <c r="E1015" i="3"/>
  <c r="E1011" i="3"/>
  <c r="E1008" i="3"/>
  <c r="F1008" i="3"/>
  <c r="G1008" i="3" s="1"/>
  <c r="E1004" i="3"/>
  <c r="F1004" i="3"/>
  <c r="G1004" i="3" s="1"/>
  <c r="E1001" i="3"/>
  <c r="E999" i="3"/>
  <c r="F999" i="3" s="1"/>
  <c r="G999" i="3" s="1"/>
  <c r="E997" i="3"/>
  <c r="E995" i="3"/>
  <c r="E993" i="3"/>
  <c r="E991" i="3"/>
  <c r="E989" i="3"/>
  <c r="F989" i="3"/>
  <c r="G989" i="3" s="1"/>
  <c r="E982" i="3"/>
  <c r="F982" i="3"/>
  <c r="G982" i="3" s="1"/>
  <c r="E980" i="3"/>
  <c r="F980" i="3" s="1"/>
  <c r="G980" i="3" s="1"/>
  <c r="E978" i="3"/>
  <c r="F978" i="3" s="1"/>
  <c r="G978" i="3"/>
  <c r="E976" i="3"/>
  <c r="E972" i="3"/>
  <c r="E967" i="3"/>
  <c r="F967" i="3" s="1"/>
  <c r="G967" i="3" s="1"/>
  <c r="E965" i="3"/>
  <c r="F965" i="3"/>
  <c r="G965" i="3"/>
  <c r="E963" i="3"/>
  <c r="F963" i="3"/>
  <c r="G963" i="3" s="1"/>
  <c r="E961" i="3"/>
  <c r="E959" i="3"/>
  <c r="E957" i="3"/>
  <c r="F957" i="3"/>
  <c r="G957" i="3" s="1"/>
  <c r="E955" i="3"/>
  <c r="E953" i="3"/>
  <c r="E951" i="3"/>
  <c r="F951" i="3" s="1"/>
  <c r="G951" i="3" s="1"/>
  <c r="E949" i="3"/>
  <c r="F949" i="3"/>
  <c r="G949" i="3" s="1"/>
  <c r="E947" i="3"/>
  <c r="F947" i="3"/>
  <c r="G947" i="3" s="1"/>
  <c r="E945" i="3"/>
  <c r="E943" i="3"/>
  <c r="F943" i="3" s="1"/>
  <c r="G943" i="3" s="1"/>
  <c r="E941" i="3"/>
  <c r="E939" i="3"/>
  <c r="E933" i="3"/>
  <c r="E930" i="3"/>
  <c r="F930" i="3" s="1"/>
  <c r="G930" i="3" s="1"/>
  <c r="F927" i="3"/>
  <c r="G927" i="3" s="1"/>
  <c r="E924" i="3"/>
  <c r="F924" i="3"/>
  <c r="G924" i="3" s="1"/>
  <c r="E921" i="3"/>
  <c r="F921" i="3" s="1"/>
  <c r="G921" i="3" s="1"/>
  <c r="E918" i="3"/>
  <c r="E915" i="3"/>
  <c r="E912" i="3"/>
  <c r="E909" i="3"/>
  <c r="E906" i="3"/>
  <c r="F906" i="3"/>
  <c r="G906" i="3" s="1"/>
  <c r="E903" i="3"/>
  <c r="F903" i="3"/>
  <c r="G903" i="3" s="1"/>
  <c r="E900" i="3"/>
  <c r="F900" i="3"/>
  <c r="G900" i="3" s="1"/>
  <c r="E897" i="3"/>
  <c r="F897" i="3" s="1"/>
  <c r="G897" i="3" s="1"/>
  <c r="F895" i="3"/>
  <c r="G895" i="3" s="1"/>
  <c r="E893" i="3"/>
  <c r="E891" i="3"/>
  <c r="E884" i="3"/>
  <c r="F884" i="3" s="1"/>
  <c r="G884" i="3" s="1"/>
  <c r="E882" i="3"/>
  <c r="F882" i="3"/>
  <c r="G882" i="3"/>
  <c r="E880" i="3"/>
  <c r="F880" i="3"/>
  <c r="G880" i="3" s="1"/>
  <c r="E875" i="3"/>
  <c r="E873" i="3"/>
  <c r="F873" i="3" s="1"/>
  <c r="G873" i="3" s="1"/>
  <c r="E871" i="3"/>
  <c r="E869" i="3"/>
  <c r="E867" i="3"/>
  <c r="E865" i="3"/>
  <c r="E860" i="3"/>
  <c r="F860" i="3" s="1"/>
  <c r="G860" i="3" s="1"/>
  <c r="E858" i="3"/>
  <c r="F858" i="3" s="1"/>
  <c r="G858" i="3" s="1"/>
  <c r="E856" i="3"/>
  <c r="F856" i="3"/>
  <c r="G856" i="3" s="1"/>
  <c r="E854" i="3"/>
  <c r="F854" i="3" s="1"/>
  <c r="G854" i="3" s="1"/>
  <c r="E850" i="3"/>
  <c r="E848" i="3"/>
  <c r="E846" i="3"/>
  <c r="F844" i="3"/>
  <c r="G844" i="3" s="1"/>
  <c r="E842" i="3"/>
  <c r="F842" i="3"/>
  <c r="G842" i="3" s="1"/>
  <c r="E840" i="3"/>
  <c r="E838" i="3"/>
  <c r="F838" i="3" s="1"/>
  <c r="G838" i="3" s="1"/>
  <c r="F836" i="3"/>
  <c r="G836" i="3" s="1"/>
  <c r="E834" i="3"/>
  <c r="E832" i="3"/>
  <c r="E830" i="3"/>
  <c r="F830" i="3" s="1"/>
  <c r="G830" i="3" s="1"/>
  <c r="E824" i="3"/>
  <c r="F824" i="3" s="1"/>
  <c r="G824" i="3" s="1"/>
  <c r="E822" i="3"/>
  <c r="F822" i="3" s="1"/>
  <c r="G822" i="3" s="1"/>
  <c r="E820" i="3"/>
  <c r="E818" i="3"/>
  <c r="F818" i="3" s="1"/>
  <c r="G818" i="3" s="1"/>
  <c r="E816" i="3"/>
  <c r="E814" i="3"/>
  <c r="E812" i="3"/>
  <c r="E807" i="3"/>
  <c r="F807" i="3"/>
  <c r="G807" i="3" s="1"/>
  <c r="E805" i="3"/>
  <c r="F805" i="3"/>
  <c r="G805" i="3" s="1"/>
  <c r="F803" i="3"/>
  <c r="G803" i="3" s="1"/>
  <c r="E801" i="3"/>
  <c r="F801" i="3" s="1"/>
  <c r="G801" i="3" s="1"/>
  <c r="E796" i="3"/>
  <c r="F796" i="3" s="1"/>
  <c r="G796" i="3" s="1"/>
  <c r="F794" i="3"/>
  <c r="G794" i="3" s="1"/>
  <c r="E792" i="3"/>
  <c r="E790" i="3"/>
  <c r="E788" i="3"/>
  <c r="F788" i="3" s="1"/>
  <c r="G788" i="3" s="1"/>
  <c r="E786" i="3"/>
  <c r="F786" i="3"/>
  <c r="G786" i="3" s="1"/>
  <c r="F784" i="3"/>
  <c r="G784" i="3" s="1"/>
  <c r="E782" i="3"/>
  <c r="E780" i="3"/>
  <c r="F780" i="3" s="1"/>
  <c r="G780" i="3" s="1"/>
  <c r="E778" i="3"/>
  <c r="F778" i="3" s="1"/>
  <c r="G778" i="3" s="1"/>
  <c r="E776" i="3"/>
  <c r="E774" i="3"/>
  <c r="F772" i="3"/>
  <c r="G772" i="3" s="1"/>
  <c r="E766" i="3"/>
  <c r="F766" i="3" s="1"/>
  <c r="G766" i="3" s="1"/>
  <c r="E763" i="3"/>
  <c r="F763" i="3"/>
  <c r="G763" i="3" s="1"/>
  <c r="E757" i="3"/>
  <c r="F757" i="3" s="1"/>
  <c r="G757" i="3" s="1"/>
  <c r="E754" i="3"/>
  <c r="E751" i="3"/>
  <c r="E744" i="3"/>
  <c r="F744" i="3" s="1"/>
  <c r="G744" i="3" s="1"/>
  <c r="E742" i="3"/>
  <c r="F742" i="3" s="1"/>
  <c r="G742" i="3"/>
  <c r="E740" i="3"/>
  <c r="F740" i="3"/>
  <c r="G740" i="3" s="1"/>
  <c r="F738" i="3"/>
  <c r="G738" i="3" s="1"/>
  <c r="E736" i="3"/>
  <c r="F736" i="3"/>
  <c r="G736" i="3" s="1"/>
  <c r="E734" i="3"/>
  <c r="E732" i="3"/>
  <c r="E730" i="3"/>
  <c r="E728" i="3"/>
  <c r="F728" i="3" s="1"/>
  <c r="G728" i="3" s="1"/>
  <c r="E726" i="3"/>
  <c r="F726" i="3"/>
  <c r="G726" i="3" s="1"/>
  <c r="E724" i="3"/>
  <c r="F724" i="3" s="1"/>
  <c r="G724" i="3"/>
  <c r="E722" i="3"/>
  <c r="E720" i="3"/>
  <c r="E714" i="3"/>
  <c r="E710" i="3"/>
  <c r="E707" i="3"/>
  <c r="E702" i="3"/>
  <c r="E698" i="3"/>
  <c r="F698" i="3"/>
  <c r="G698" i="3" s="1"/>
  <c r="E695" i="3"/>
  <c r="F695" i="3"/>
  <c r="G695" i="3" s="1"/>
  <c r="E692" i="3"/>
  <c r="E689" i="3"/>
  <c r="F689" i="3" s="1"/>
  <c r="G689" i="3" s="1"/>
  <c r="E685" i="3"/>
  <c r="E683" i="3"/>
  <c r="E676" i="3"/>
  <c r="F676" i="3"/>
  <c r="G676" i="3" s="1"/>
  <c r="E674" i="3"/>
  <c r="F674" i="3"/>
  <c r="G674" i="3" s="1"/>
  <c r="E672" i="3"/>
  <c r="F672" i="3" s="1"/>
  <c r="G672" i="3" s="1"/>
  <c r="E666" i="3"/>
  <c r="F666" i="3" s="1"/>
  <c r="G666" i="3" s="1"/>
  <c r="E663" i="3"/>
  <c r="E660" i="3"/>
  <c r="E657" i="3"/>
  <c r="E654" i="3"/>
  <c r="E651" i="3"/>
  <c r="F651" i="3"/>
  <c r="G651" i="3" s="1"/>
  <c r="F648" i="3"/>
  <c r="G648" i="3" s="1"/>
  <c r="E645" i="3"/>
  <c r="E640" i="3"/>
  <c r="F640" i="3"/>
  <c r="G640" i="3" s="1"/>
  <c r="E637" i="3"/>
  <c r="F637" i="3"/>
  <c r="G637" i="3" s="1"/>
  <c r="E634" i="3"/>
  <c r="E631" i="3"/>
  <c r="E628" i="3"/>
  <c r="F628" i="3"/>
  <c r="G628" i="3" s="1"/>
  <c r="E625" i="3"/>
  <c r="F625" i="3"/>
  <c r="G625" i="3" s="1"/>
  <c r="E622" i="3"/>
  <c r="F622" i="3"/>
  <c r="G622" i="3" s="1"/>
  <c r="E619" i="3"/>
  <c r="E615" i="3"/>
  <c r="F615" i="3" s="1"/>
  <c r="G615" i="3" s="1"/>
  <c r="E611" i="3"/>
  <c r="F611" i="3" s="1"/>
  <c r="G611" i="3" s="1"/>
  <c r="E608" i="3"/>
  <c r="E605" i="3"/>
  <c r="E602" i="3"/>
  <c r="F602" i="3" s="1"/>
  <c r="G602" i="3" s="1"/>
  <c r="E600" i="3"/>
  <c r="F600" i="3"/>
  <c r="G600" i="3" s="1"/>
  <c r="E598" i="3"/>
  <c r="F598" i="3"/>
  <c r="G598" i="3" s="1"/>
  <c r="E596" i="3"/>
  <c r="E594" i="3"/>
  <c r="F594" i="3" s="1"/>
  <c r="G594" i="3" s="1"/>
  <c r="E592" i="3"/>
  <c r="E590" i="3"/>
  <c r="E585" i="3"/>
  <c r="E583" i="3"/>
  <c r="F583" i="3"/>
  <c r="G583" i="3" s="1"/>
  <c r="E581" i="3"/>
  <c r="F581" i="3"/>
  <c r="G581" i="3" s="1"/>
  <c r="F579" i="3"/>
  <c r="G579" i="3" s="1"/>
  <c r="E575" i="3"/>
  <c r="F575" i="3" s="1"/>
  <c r="G575" i="3"/>
  <c r="E573" i="3"/>
  <c r="F573" i="3" s="1"/>
  <c r="G573" i="3" s="1"/>
  <c r="E571" i="3"/>
  <c r="F571" i="3" s="1"/>
  <c r="G571" i="3" s="1"/>
  <c r="E569" i="3"/>
  <c r="E563" i="3"/>
  <c r="F563" i="3" s="1"/>
  <c r="G563" i="3" s="1"/>
  <c r="E559" i="3"/>
  <c r="F559" i="3" s="1"/>
  <c r="G559" i="3" s="1"/>
  <c r="E556" i="3"/>
  <c r="F556" i="3" s="1"/>
  <c r="G556" i="3" s="1"/>
  <c r="E553" i="3"/>
  <c r="E551" i="3"/>
  <c r="F551" i="3"/>
  <c r="G551" i="3" s="1"/>
  <c r="E549" i="3"/>
  <c r="E547" i="3"/>
  <c r="E545" i="3"/>
  <c r="E543" i="3"/>
  <c r="F543" i="3" s="1"/>
  <c r="G543" i="3" s="1"/>
  <c r="E541" i="3"/>
  <c r="F541" i="3" s="1"/>
  <c r="G541" i="3" s="1"/>
  <c r="E539" i="3"/>
  <c r="F539" i="3" s="1"/>
  <c r="G539" i="3" s="1"/>
  <c r="E537" i="3"/>
  <c r="F537" i="3"/>
  <c r="G537" i="3" s="1"/>
  <c r="E535" i="3"/>
  <c r="F535" i="3"/>
  <c r="G535" i="3" s="1"/>
  <c r="E530" i="3"/>
  <c r="E528" i="3"/>
  <c r="E522" i="3"/>
  <c r="E519" i="3"/>
  <c r="E516" i="3"/>
  <c r="E513" i="3"/>
  <c r="F513" i="3"/>
  <c r="G513" i="3" s="1"/>
  <c r="E510" i="3"/>
  <c r="F510" i="3"/>
  <c r="G510" i="3" s="1"/>
  <c r="E507" i="3"/>
  <c r="F507" i="3" s="1"/>
  <c r="G507" i="3" s="1"/>
  <c r="E504" i="3"/>
  <c r="F504" i="3" s="1"/>
  <c r="G504" i="3" s="1"/>
  <c r="E501" i="3"/>
  <c r="E498" i="3"/>
  <c r="E495" i="3"/>
  <c r="E492" i="3"/>
  <c r="E488" i="3"/>
  <c r="F488" i="3"/>
  <c r="G488" i="3" s="1"/>
  <c r="E485" i="3"/>
  <c r="E482" i="3"/>
  <c r="F482" i="3" s="1"/>
  <c r="G482" i="3" s="1"/>
  <c r="E479" i="3"/>
  <c r="F479" i="3"/>
  <c r="G479" i="3" s="1"/>
  <c r="E476" i="3"/>
  <c r="E468" i="3"/>
  <c r="F468" i="3" s="1"/>
  <c r="G468" i="3" s="1"/>
  <c r="E465" i="3"/>
  <c r="F465" i="3" s="1"/>
  <c r="G465" i="3" s="1"/>
  <c r="E462" i="3"/>
  <c r="F462" i="3" s="1"/>
  <c r="G462" i="3" s="1"/>
  <c r="E458" i="3"/>
  <c r="E455" i="3"/>
  <c r="F455" i="3" s="1"/>
  <c r="G455" i="3" s="1"/>
  <c r="E452" i="3"/>
  <c r="E449" i="3"/>
  <c r="E442" i="3"/>
  <c r="F442" i="3"/>
  <c r="G442" i="3"/>
  <c r="E418" i="3"/>
  <c r="F418" i="3"/>
  <c r="G418" i="3" s="1"/>
  <c r="E424" i="3"/>
  <c r="F424" i="3" s="1"/>
  <c r="G424" i="3" s="1"/>
  <c r="E426" i="3"/>
  <c r="F426" i="3" s="1"/>
  <c r="G426" i="3" s="1"/>
  <c r="E428" i="3"/>
  <c r="E430" i="3"/>
  <c r="E433" i="3"/>
  <c r="E436" i="3"/>
  <c r="E439" i="3"/>
  <c r="F439" i="3"/>
  <c r="G439" i="3" s="1"/>
  <c r="E358" i="3"/>
  <c r="F358" i="3" s="1"/>
  <c r="G358" i="3" s="1"/>
  <c r="E355" i="3"/>
  <c r="F355" i="3" s="1"/>
  <c r="G355" i="3" s="1"/>
  <c r="E352" i="3"/>
  <c r="F352" i="3"/>
  <c r="G352" i="3" s="1"/>
  <c r="E349" i="3"/>
  <c r="E346" i="3"/>
  <c r="E343" i="3"/>
  <c r="E340" i="3"/>
  <c r="F340" i="3"/>
  <c r="G340" i="3" s="1"/>
  <c r="E335" i="3"/>
  <c r="F335" i="3" s="1"/>
  <c r="G335" i="3" s="1"/>
  <c r="E332" i="3"/>
  <c r="F332" i="3"/>
  <c r="G332" i="3" s="1"/>
  <c r="E329" i="3"/>
  <c r="E364" i="3"/>
  <c r="F364" i="3" s="1"/>
  <c r="G364" i="3" s="1"/>
  <c r="E368" i="3"/>
  <c r="F368" i="3" s="1"/>
  <c r="G368" i="3" s="1"/>
  <c r="E371" i="3"/>
  <c r="F371" i="3"/>
  <c r="G371" i="3"/>
  <c r="E374" i="3"/>
  <c r="E377" i="3"/>
  <c r="F377" i="3"/>
  <c r="G377" i="3" s="1"/>
  <c r="E380" i="3"/>
  <c r="F380" i="3" s="1"/>
  <c r="G380" i="3" s="1"/>
  <c r="E386" i="3"/>
  <c r="F386" i="3"/>
  <c r="G386" i="3" s="1"/>
  <c r="E388" i="3"/>
  <c r="E390" i="3"/>
  <c r="F390" i="3" s="1"/>
  <c r="G390" i="3" s="1"/>
  <c r="E392" i="3"/>
  <c r="F392" i="3"/>
  <c r="G392" i="3" s="1"/>
  <c r="E394" i="3"/>
  <c r="F394" i="3" s="1"/>
  <c r="G394" i="3" s="1"/>
  <c r="E399" i="3"/>
  <c r="E401" i="3"/>
  <c r="F401" i="3"/>
  <c r="G401" i="3" s="1"/>
  <c r="F403" i="3"/>
  <c r="G403" i="3" s="1"/>
  <c r="F405" i="3"/>
  <c r="G405" i="3" s="1"/>
  <c r="E407" i="3"/>
  <c r="F407" i="3"/>
  <c r="G407" i="3"/>
  <c r="E409" i="3"/>
  <c r="F409" i="3"/>
  <c r="G409" i="3" s="1"/>
  <c r="E414" i="3"/>
  <c r="E326" i="3"/>
  <c r="E323" i="3"/>
  <c r="F323" i="3"/>
  <c r="G323" i="3" s="1"/>
  <c r="E320" i="3"/>
  <c r="F320" i="3" s="1"/>
  <c r="G320" i="3" s="1"/>
  <c r="E317" i="3"/>
  <c r="F317" i="3"/>
  <c r="G317" i="3" s="1"/>
  <c r="F314" i="3"/>
  <c r="G314" i="3" s="1"/>
  <c r="E311" i="3"/>
  <c r="F311" i="3" s="1"/>
  <c r="G311" i="3" s="1"/>
  <c r="E306" i="3"/>
  <c r="E303" i="3"/>
  <c r="E300" i="3"/>
  <c r="E297" i="3"/>
  <c r="F297" i="3" s="1"/>
  <c r="G297" i="3" s="1"/>
  <c r="E294" i="3"/>
  <c r="F294" i="3" s="1"/>
  <c r="G294" i="3" s="1"/>
  <c r="F291" i="3"/>
  <c r="E288" i="3"/>
  <c r="F288" i="3"/>
  <c r="G288" i="3" s="1"/>
  <c r="E285" i="3"/>
  <c r="F285" i="3" s="1"/>
  <c r="G285" i="3" s="1"/>
  <c r="E282" i="3"/>
  <c r="E279" i="3"/>
  <c r="F279" i="3"/>
  <c r="G279" i="3" s="1"/>
  <c r="F276" i="3"/>
  <c r="G276" i="3" s="1"/>
  <c r="F273" i="3"/>
  <c r="G273" i="3" s="1"/>
  <c r="E269" i="3"/>
  <c r="F269" i="3"/>
  <c r="G269" i="3" s="1"/>
  <c r="E266" i="3"/>
  <c r="F266" i="3" s="1"/>
  <c r="G266" i="3" s="1"/>
  <c r="E262" i="3"/>
  <c r="F262" i="3" s="1"/>
  <c r="G262" i="3" s="1"/>
  <c r="E259" i="3"/>
  <c r="F259" i="3" s="1"/>
  <c r="G259" i="3" s="1"/>
  <c r="E256" i="3"/>
  <c r="E253" i="3"/>
  <c r="E250" i="3"/>
  <c r="F250" i="3" s="1"/>
  <c r="G250" i="3" s="1"/>
  <c r="E247" i="3"/>
  <c r="F244" i="3"/>
  <c r="G244" i="3" s="1"/>
  <c r="E240" i="3"/>
  <c r="F240" i="3"/>
  <c r="G240" i="3" s="1"/>
  <c r="E237" i="3"/>
  <c r="F237" i="3"/>
  <c r="G237" i="3" s="1"/>
  <c r="E234" i="3"/>
  <c r="F230" i="3"/>
  <c r="G230" i="3" s="1"/>
  <c r="E227" i="3"/>
  <c r="F227" i="3"/>
  <c r="G227" i="3"/>
  <c r="E224" i="3"/>
  <c r="F224" i="3"/>
  <c r="G224" i="3" s="1"/>
  <c r="F221" i="3"/>
  <c r="G221" i="3" s="1"/>
  <c r="F218" i="3"/>
  <c r="G218" i="3" s="1"/>
  <c r="E215" i="3"/>
  <c r="F215" i="3" s="1"/>
  <c r="G215" i="3" s="1"/>
  <c r="F209" i="3"/>
  <c r="G209" i="3" s="1"/>
  <c r="E205" i="3"/>
  <c r="F205" i="3"/>
  <c r="G205" i="3" s="1"/>
  <c r="E202" i="3"/>
  <c r="F202" i="3"/>
  <c r="G202" i="3" s="1"/>
  <c r="E199" i="3"/>
  <c r="F199" i="3"/>
  <c r="G199" i="3" s="1"/>
  <c r="E196" i="3"/>
  <c r="F196" i="3" s="1"/>
  <c r="G196" i="3" s="1"/>
  <c r="F193" i="3"/>
  <c r="G193" i="3" s="1"/>
  <c r="F190" i="3"/>
  <c r="G190" i="3" s="1"/>
  <c r="E187" i="3"/>
  <c r="F187" i="3" s="1"/>
  <c r="G187" i="3" s="1"/>
  <c r="F184" i="3"/>
  <c r="G184" i="3" s="1"/>
  <c r="E181" i="3"/>
  <c r="F181" i="3"/>
  <c r="G181" i="3" s="1"/>
  <c r="E178" i="3"/>
  <c r="F178" i="3"/>
  <c r="G178" i="3" s="1"/>
  <c r="E176" i="3"/>
  <c r="F176" i="3"/>
  <c r="G176" i="3" s="1"/>
  <c r="E174" i="3"/>
  <c r="F174" i="3" s="1"/>
  <c r="G174" i="3" s="1"/>
  <c r="E168" i="3"/>
  <c r="F168" i="3" s="1"/>
  <c r="G168" i="3" s="1"/>
  <c r="E165" i="3"/>
  <c r="F165" i="3" s="1"/>
  <c r="G165" i="3" s="1"/>
  <c r="E162" i="3"/>
  <c r="F162" i="3" s="1"/>
  <c r="G162" i="3" s="1"/>
  <c r="E159" i="3"/>
  <c r="F159" i="3"/>
  <c r="G159" i="3" s="1"/>
  <c r="E156" i="3"/>
  <c r="F156" i="3"/>
  <c r="G156" i="3" s="1"/>
  <c r="E153" i="3"/>
  <c r="F153" i="3"/>
  <c r="G153" i="3" s="1"/>
  <c r="E150" i="3"/>
  <c r="F150" i="3"/>
  <c r="G150" i="3" s="1"/>
  <c r="E147" i="3"/>
  <c r="F147" i="3" s="1"/>
  <c r="G147" i="3" s="1"/>
  <c r="E144" i="3"/>
  <c r="F144" i="3" s="1"/>
  <c r="G144" i="3" s="1"/>
  <c r="E141" i="3"/>
  <c r="F141" i="3" s="1"/>
  <c r="G141" i="3" s="1"/>
  <c r="E138" i="3"/>
  <c r="F138" i="3"/>
  <c r="G138" i="3" s="1"/>
  <c r="E135" i="3"/>
  <c r="F135" i="3"/>
  <c r="G135" i="3" s="1"/>
  <c r="E132" i="3"/>
  <c r="E129" i="3"/>
  <c r="F129" i="3" s="1"/>
  <c r="G129" i="3" s="1"/>
  <c r="E126" i="3"/>
  <c r="F126" i="3" s="1"/>
  <c r="G126" i="3" s="1"/>
  <c r="E123" i="3"/>
  <c r="F123" i="3" s="1"/>
  <c r="G123" i="3" s="1"/>
  <c r="E120" i="3"/>
  <c r="F120" i="3"/>
  <c r="G120" i="3" s="1"/>
  <c r="E117" i="3"/>
  <c r="F117" i="3"/>
  <c r="G117" i="3"/>
  <c r="E114" i="3"/>
  <c r="F114" i="3"/>
  <c r="G114" i="3" s="1"/>
  <c r="E111" i="3"/>
  <c r="F111" i="3"/>
  <c r="G111" i="3" s="1"/>
  <c r="E108" i="3"/>
  <c r="F108" i="3"/>
  <c r="G108" i="3" s="1"/>
  <c r="E105" i="3"/>
  <c r="F105" i="3" s="1"/>
  <c r="G105" i="3" s="1"/>
  <c r="E102" i="3"/>
  <c r="F102" i="3" s="1"/>
  <c r="G102" i="3" s="1"/>
  <c r="E99" i="3"/>
  <c r="F99" i="3" s="1"/>
  <c r="G99" i="3" s="1"/>
  <c r="E96" i="3"/>
  <c r="F96" i="3"/>
  <c r="G96" i="3" s="1"/>
  <c r="E93" i="3"/>
  <c r="F93" i="3"/>
  <c r="G93" i="3" s="1"/>
  <c r="E90" i="3"/>
  <c r="E87" i="3"/>
  <c r="F87" i="3" s="1"/>
  <c r="G87" i="3" s="1"/>
  <c r="E84" i="3"/>
  <c r="F84" i="3" s="1"/>
  <c r="G84" i="3" s="1"/>
  <c r="E81" i="3"/>
  <c r="F81" i="3" s="1"/>
  <c r="G81" i="3" s="1"/>
  <c r="E78" i="3"/>
  <c r="F78" i="3"/>
  <c r="G78" i="3" s="1"/>
  <c r="E75" i="3"/>
  <c r="F75" i="3"/>
  <c r="G75" i="3" s="1"/>
  <c r="E72" i="3"/>
  <c r="F72" i="3"/>
  <c r="G72" i="3" s="1"/>
  <c r="E69" i="3"/>
  <c r="F69" i="3"/>
  <c r="G69" i="3" s="1"/>
  <c r="E66" i="3"/>
  <c r="E63" i="3"/>
  <c r="F63" i="3" s="1"/>
  <c r="G63" i="3" s="1"/>
  <c r="E60" i="3"/>
  <c r="F60" i="3"/>
  <c r="G60" i="3" s="1"/>
  <c r="E57" i="3"/>
  <c r="F57" i="3"/>
  <c r="G57" i="3" s="1"/>
  <c r="E54" i="3"/>
  <c r="F54" i="3"/>
  <c r="G54" i="3" s="1"/>
  <c r="E50" i="3"/>
  <c r="F50" i="3"/>
  <c r="G50" i="3" s="1"/>
  <c r="E45" i="3"/>
  <c r="F45" i="3"/>
  <c r="G45" i="3" s="1"/>
  <c r="E43" i="3"/>
  <c r="F43" i="3" s="1"/>
  <c r="G43" i="3" s="1"/>
  <c r="E41" i="3"/>
  <c r="E39" i="3"/>
  <c r="F39" i="3"/>
  <c r="G39" i="3" s="1"/>
  <c r="E34" i="3"/>
  <c r="F34" i="3" s="1"/>
  <c r="G34" i="3" s="1"/>
  <c r="E32" i="3"/>
  <c r="E29" i="3"/>
  <c r="E26" i="3"/>
  <c r="F26" i="3"/>
  <c r="G26" i="3" s="1"/>
  <c r="E23" i="3"/>
  <c r="F23" i="3"/>
  <c r="G23" i="3" s="1"/>
  <c r="E20" i="3"/>
  <c r="E17" i="3"/>
  <c r="E14" i="3"/>
  <c r="F14" i="3"/>
  <c r="G14" i="3" s="1"/>
  <c r="F1505" i="3"/>
  <c r="G1505" i="3" s="1"/>
  <c r="F1502" i="3"/>
  <c r="G1502" i="3"/>
  <c r="F1499" i="3"/>
  <c r="G1499" i="3" s="1"/>
  <c r="E11" i="3"/>
  <c r="F11" i="3"/>
  <c r="G11" i="3" s="1"/>
  <c r="F1802" i="3"/>
  <c r="G1802" i="3" s="1"/>
  <c r="F1800" i="3"/>
  <c r="G1800" i="3" s="1"/>
  <c r="P7" i="5"/>
  <c r="O7" i="5" s="1"/>
  <c r="B4" i="5"/>
  <c r="I3" i="5"/>
  <c r="I2" i="5"/>
  <c r="A4" i="3"/>
  <c r="B3" i="7" s="1"/>
  <c r="A3" i="3"/>
  <c r="B2" i="7" s="1"/>
  <c r="A36" i="7"/>
  <c r="A35" i="7"/>
  <c r="A34" i="7"/>
  <c r="I3" i="7"/>
  <c r="B4" i="7"/>
  <c r="B31" i="7"/>
  <c r="B30" i="7"/>
  <c r="B29" i="7"/>
  <c r="B28" i="7"/>
  <c r="B27" i="7"/>
  <c r="B26" i="7"/>
  <c r="B25" i="7"/>
  <c r="B24" i="7"/>
  <c r="B23" i="7"/>
  <c r="B22" i="7"/>
  <c r="B21" i="7"/>
  <c r="B20" i="7"/>
  <c r="B19" i="7"/>
  <c r="B18" i="7"/>
  <c r="B17" i="7"/>
  <c r="B16" i="7"/>
  <c r="B15" i="7"/>
  <c r="B14" i="7"/>
  <c r="B13" i="7"/>
  <c r="B12" i="7"/>
  <c r="B11" i="7"/>
  <c r="B10" i="7"/>
  <c r="B9" i="7"/>
  <c r="B8" i="7"/>
  <c r="B7" i="7"/>
  <c r="P14" i="7"/>
  <c r="P13" i="7"/>
  <c r="P12" i="7"/>
  <c r="P11" i="7"/>
  <c r="P10" i="7"/>
  <c r="P9" i="7"/>
  <c r="P8" i="7"/>
  <c r="P7" i="7"/>
  <c r="B31" i="2"/>
  <c r="B31" i="5" s="1"/>
  <c r="B30" i="2"/>
  <c r="B30" i="5"/>
  <c r="B29" i="2"/>
  <c r="B29" i="5"/>
  <c r="B28" i="2"/>
  <c r="B28" i="5" s="1"/>
  <c r="B27" i="2"/>
  <c r="B27" i="5" s="1"/>
  <c r="B26" i="2"/>
  <c r="B26" i="5"/>
  <c r="B25" i="2"/>
  <c r="B25" i="5" s="1"/>
  <c r="B24" i="2"/>
  <c r="B24" i="5" s="1"/>
  <c r="B23" i="2"/>
  <c r="B23" i="5" s="1"/>
  <c r="B22" i="2"/>
  <c r="B22" i="5"/>
  <c r="B21" i="2"/>
  <c r="B21" i="5" s="1"/>
  <c r="B20" i="2"/>
  <c r="B20" i="5" s="1"/>
  <c r="B19" i="2"/>
  <c r="B19" i="5" s="1"/>
  <c r="B18" i="2"/>
  <c r="B18" i="5"/>
  <c r="B17" i="2"/>
  <c r="B17" i="5" s="1"/>
  <c r="B16" i="2"/>
  <c r="B16" i="5" s="1"/>
  <c r="B15" i="2"/>
  <c r="B15" i="5" s="1"/>
  <c r="B14" i="2"/>
  <c r="B14" i="5"/>
  <c r="B13" i="2"/>
  <c r="B13" i="5" s="1"/>
  <c r="B12" i="2"/>
  <c r="B12" i="5" s="1"/>
  <c r="B11" i="2"/>
  <c r="B11" i="5" s="1"/>
  <c r="B10" i="2"/>
  <c r="B10" i="5"/>
  <c r="B9" i="2"/>
  <c r="B9" i="5" s="1"/>
  <c r="B8" i="2"/>
  <c r="B8" i="5" s="1"/>
  <c r="B7" i="2"/>
  <c r="B7" i="5" s="1"/>
  <c r="A36" i="5"/>
  <c r="A35" i="5"/>
  <c r="A34" i="5"/>
  <c r="B3" i="5"/>
  <c r="B2" i="5"/>
  <c r="F1804" i="3"/>
  <c r="G1804" i="3" s="1"/>
  <c r="F1795" i="3"/>
  <c r="G1795" i="3" s="1"/>
  <c r="F1790" i="3"/>
  <c r="G1790" i="3" s="1"/>
  <c r="F1787" i="3"/>
  <c r="G1787" i="3"/>
  <c r="F1784" i="3"/>
  <c r="G1784" i="3" s="1"/>
  <c r="F1765" i="3"/>
  <c r="G1765" i="3"/>
  <c r="F1762" i="3"/>
  <c r="G1762" i="3" s="1"/>
  <c r="F1759" i="3"/>
  <c r="G1759" i="3" s="1"/>
  <c r="F1756" i="3"/>
  <c r="G1756" i="3" s="1"/>
  <c r="F1750" i="3"/>
  <c r="G1750" i="3" s="1"/>
  <c r="F1744" i="3"/>
  <c r="G1744" i="3" s="1"/>
  <c r="F1738" i="3"/>
  <c r="G1738" i="3" s="1"/>
  <c r="F1735" i="3"/>
  <c r="G1735" i="3"/>
  <c r="F1726" i="3"/>
  <c r="G1726" i="3"/>
  <c r="F1720" i="3"/>
  <c r="G1720" i="3" s="1"/>
  <c r="F1718" i="3"/>
  <c r="G1718" i="3"/>
  <c r="F1716" i="3"/>
  <c r="G1716" i="3" s="1"/>
  <c r="F1700" i="3"/>
  <c r="G1700" i="3" s="1"/>
  <c r="F1697" i="3"/>
  <c r="G1697" i="3" s="1"/>
  <c r="F1694" i="3"/>
  <c r="G1694" i="3" s="1"/>
  <c r="F1691" i="3"/>
  <c r="G1691" i="3" s="1"/>
  <c r="F1678" i="3"/>
  <c r="G1678" i="3"/>
  <c r="F1669" i="3"/>
  <c r="G1669" i="3" s="1"/>
  <c r="F1666" i="3"/>
  <c r="G1666" i="3" s="1"/>
  <c r="F1663" i="3"/>
  <c r="G1663" i="3" s="1"/>
  <c r="F1654" i="3"/>
  <c r="G1654" i="3" s="1"/>
  <c r="F1648" i="3"/>
  <c r="G1648" i="3" s="1"/>
  <c r="F1645" i="3"/>
  <c r="G1645" i="3" s="1"/>
  <c r="F1642" i="3"/>
  <c r="G1642" i="3"/>
  <c r="F1640" i="3"/>
  <c r="G1640" i="3" s="1"/>
  <c r="F1638" i="3"/>
  <c r="G1638" i="3" s="1"/>
  <c r="F1629" i="3"/>
  <c r="G1629" i="3" s="1"/>
  <c r="F1625" i="3"/>
  <c r="G1625" i="3" s="1"/>
  <c r="F1620" i="3"/>
  <c r="G1620" i="3" s="1"/>
  <c r="F1618" i="3"/>
  <c r="G1618" i="3" s="1"/>
  <c r="F1601" i="3"/>
  <c r="G1601" i="3" s="1"/>
  <c r="F1598" i="3"/>
  <c r="G1598" i="3" s="1"/>
  <c r="F1595" i="3"/>
  <c r="G1595" i="3"/>
  <c r="F1587" i="3"/>
  <c r="G1587" i="3" s="1"/>
  <c r="F1583" i="3"/>
  <c r="G1583" i="3" s="1"/>
  <c r="F1581" i="3"/>
  <c r="G1581" i="3" s="1"/>
  <c r="F1579" i="3"/>
  <c r="G1579" i="3" s="1"/>
  <c r="F1568" i="3"/>
  <c r="G1568" i="3" s="1"/>
  <c r="F1560" i="3"/>
  <c r="G1560" i="3" s="1"/>
  <c r="F1558" i="3"/>
  <c r="G1558" i="3"/>
  <c r="F1556" i="3"/>
  <c r="G1556" i="3"/>
  <c r="F1549" i="3"/>
  <c r="G1549" i="3" s="1"/>
  <c r="F1532" i="3"/>
  <c r="G1532" i="3" s="1"/>
  <c r="F1527" i="3"/>
  <c r="G1527" i="3" s="1"/>
  <c r="F1525" i="3"/>
  <c r="G1525" i="3" s="1"/>
  <c r="F1523" i="3"/>
  <c r="G1523" i="3" s="1"/>
  <c r="F1517" i="3"/>
  <c r="G1517" i="3" s="1"/>
  <c r="F1477" i="3"/>
  <c r="G1477" i="3" s="1"/>
  <c r="F1473" i="3"/>
  <c r="G1473" i="3" s="1"/>
  <c r="F1471" i="3"/>
  <c r="G1471" i="3" s="1"/>
  <c r="F1461" i="3"/>
  <c r="G1461" i="3" s="1"/>
  <c r="F1458" i="3"/>
  <c r="G1458" i="3"/>
  <c r="F1455" i="3"/>
  <c r="G1455" i="3" s="1"/>
  <c r="F1452" i="3"/>
  <c r="G1452" i="3" s="1"/>
  <c r="F1449" i="3"/>
  <c r="G1449" i="3"/>
  <c r="F1430" i="3"/>
  <c r="G1430" i="3"/>
  <c r="F1427" i="3"/>
  <c r="G1427" i="3" s="1"/>
  <c r="F1424" i="3"/>
  <c r="G1424" i="3"/>
  <c r="F1412" i="3"/>
  <c r="G1412" i="3"/>
  <c r="F1406" i="3"/>
  <c r="G1406" i="3" s="1"/>
  <c r="F1404" i="3"/>
  <c r="G1404" i="3" s="1"/>
  <c r="F1390" i="3"/>
  <c r="G1390" i="3"/>
  <c r="F1383" i="3"/>
  <c r="G1383" i="3" s="1"/>
  <c r="F1378" i="3"/>
  <c r="G1378" i="3"/>
  <c r="F1375" i="3"/>
  <c r="G1375" i="3" s="1"/>
  <c r="F1372" i="3"/>
  <c r="G1372" i="3" s="1"/>
  <c r="F1362" i="3"/>
  <c r="G1362" i="3"/>
  <c r="F1356" i="3"/>
  <c r="G1356" i="3"/>
  <c r="F1353" i="3"/>
  <c r="G1353" i="3" s="1"/>
  <c r="F1350" i="3"/>
  <c r="G1350" i="3" s="1"/>
  <c r="F1347" i="3"/>
  <c r="G1347" i="3"/>
  <c r="F1330" i="3"/>
  <c r="G1330" i="3" s="1"/>
  <c r="F1327" i="3"/>
  <c r="G1327" i="3" s="1"/>
  <c r="F1324" i="3"/>
  <c r="G1324" i="3" s="1"/>
  <c r="F1311" i="3"/>
  <c r="G1311" i="3" s="1"/>
  <c r="F1305" i="3"/>
  <c r="G1305" i="3"/>
  <c r="F1302" i="3"/>
  <c r="G1302" i="3" s="1"/>
  <c r="F1299" i="3"/>
  <c r="G1299" i="3"/>
  <c r="F1287" i="3"/>
  <c r="G1287" i="3" s="1"/>
  <c r="F1279" i="3"/>
  <c r="G1279" i="3"/>
  <c r="F1276" i="3"/>
  <c r="G1276" i="3" s="1"/>
  <c r="F1273" i="3"/>
  <c r="G1273" i="3"/>
  <c r="F1268" i="3"/>
  <c r="G1268" i="3" s="1"/>
  <c r="F1256" i="3"/>
  <c r="G1256" i="3" s="1"/>
  <c r="F1253" i="3"/>
  <c r="G1253" i="3" s="1"/>
  <c r="F1247" i="3"/>
  <c r="G1247" i="3" s="1"/>
  <c r="F1244" i="3"/>
  <c r="G1244" i="3"/>
  <c r="F1241" i="3"/>
  <c r="G1241" i="3" s="1"/>
  <c r="F1234" i="3"/>
  <c r="D1234" i="3"/>
  <c r="F1227" i="3"/>
  <c r="G1227" i="3" s="1"/>
  <c r="F1224" i="3"/>
  <c r="G1224" i="3" s="1"/>
  <c r="F1221" i="3"/>
  <c r="G1221" i="3" s="1"/>
  <c r="F1218" i="3"/>
  <c r="G1218" i="3" s="1"/>
  <c r="F1214" i="3"/>
  <c r="G1214" i="3" s="1"/>
  <c r="F1208" i="3"/>
  <c r="G1208" i="3" s="1"/>
  <c r="F1199" i="3"/>
  <c r="G1199" i="3"/>
  <c r="F1196" i="3"/>
  <c r="G1196" i="3"/>
  <c r="F1193" i="3"/>
  <c r="G1193" i="3" s="1"/>
  <c r="F1184" i="3"/>
  <c r="G1184" i="3" s="1"/>
  <c r="F1175" i="3"/>
  <c r="G1175" i="3" s="1"/>
  <c r="F1172" i="3"/>
  <c r="G1172" i="3" s="1"/>
  <c r="F1157" i="3"/>
  <c r="G1157" i="3" s="1"/>
  <c r="F1154" i="3"/>
  <c r="G1154" i="3" s="1"/>
  <c r="F1151" i="3"/>
  <c r="G1151" i="3"/>
  <c r="F1148" i="3"/>
  <c r="G1148" i="3" s="1"/>
  <c r="F1145" i="3"/>
  <c r="G1145" i="3" s="1"/>
  <c r="F1125" i="3"/>
  <c r="G1125" i="3" s="1"/>
  <c r="F1122" i="3"/>
  <c r="G1122" i="3" s="1"/>
  <c r="F1119" i="3"/>
  <c r="G1119" i="3" s="1"/>
  <c r="F1107" i="3"/>
  <c r="G1107" i="3" s="1"/>
  <c r="F1100" i="3"/>
  <c r="G1100" i="3"/>
  <c r="F1097" i="3"/>
  <c r="G1097" i="3" s="1"/>
  <c r="F1094" i="3"/>
  <c r="G1094" i="3" s="1"/>
  <c r="F1079" i="3"/>
  <c r="G1079" i="3" s="1"/>
  <c r="F1072" i="3"/>
  <c r="G1072" i="3" s="1"/>
  <c r="F1069" i="3"/>
  <c r="G1069" i="3" s="1"/>
  <c r="F1066" i="3"/>
  <c r="G1066" i="3" s="1"/>
  <c r="F1054" i="3"/>
  <c r="G1054" i="3" s="1"/>
  <c r="F1039" i="3"/>
  <c r="G1039" i="3" s="1"/>
  <c r="F1036" i="3"/>
  <c r="G1036" i="3"/>
  <c r="F1033" i="3"/>
  <c r="G1033" i="3" s="1"/>
  <c r="F1027" i="3"/>
  <c r="G1027" i="3" s="1"/>
  <c r="F1025" i="3"/>
  <c r="G1025" i="3" s="1"/>
  <c r="F1023" i="3"/>
  <c r="G1023" i="3" s="1"/>
  <c r="F1021" i="3"/>
  <c r="G1021" i="3" s="1"/>
  <c r="F1015" i="3"/>
  <c r="G1015" i="3" s="1"/>
  <c r="F1011" i="3"/>
  <c r="G1011" i="3"/>
  <c r="F1001" i="3"/>
  <c r="G1001" i="3" s="1"/>
  <c r="F997" i="3"/>
  <c r="G997" i="3"/>
  <c r="F995" i="3"/>
  <c r="G995" i="3" s="1"/>
  <c r="F993" i="3"/>
  <c r="G993" i="3" s="1"/>
  <c r="F991" i="3"/>
  <c r="G991" i="3" s="1"/>
  <c r="F976" i="3"/>
  <c r="G976" i="3" s="1"/>
  <c r="F974" i="3"/>
  <c r="G974" i="3" s="1"/>
  <c r="F972" i="3"/>
  <c r="G972" i="3" s="1"/>
  <c r="F961" i="3"/>
  <c r="G961" i="3"/>
  <c r="F959" i="3"/>
  <c r="G959" i="3" s="1"/>
  <c r="F955" i="3"/>
  <c r="G955" i="3" s="1"/>
  <c r="F953" i="3"/>
  <c r="G953" i="3" s="1"/>
  <c r="F945" i="3"/>
  <c r="G945" i="3" s="1"/>
  <c r="F941" i="3"/>
  <c r="G941" i="3" s="1"/>
  <c r="F939" i="3"/>
  <c r="G939" i="3" s="1"/>
  <c r="F933" i="3"/>
  <c r="G933" i="3" s="1"/>
  <c r="F918" i="3"/>
  <c r="G918" i="3" s="1"/>
  <c r="F915" i="3"/>
  <c r="G915" i="3"/>
  <c r="F912" i="3"/>
  <c r="G912" i="3" s="1"/>
  <c r="F909" i="3"/>
  <c r="G909" i="3" s="1"/>
  <c r="F893" i="3"/>
  <c r="G893" i="3" s="1"/>
  <c r="F891" i="3"/>
  <c r="G891" i="3" s="1"/>
  <c r="F889" i="3"/>
  <c r="G889" i="3" s="1"/>
  <c r="F875" i="3"/>
  <c r="G875" i="3"/>
  <c r="F871" i="3"/>
  <c r="G871" i="3"/>
  <c r="F869" i="3"/>
  <c r="G869" i="3" s="1"/>
  <c r="F867" i="3"/>
  <c r="G867" i="3" s="1"/>
  <c r="F865" i="3"/>
  <c r="G865" i="3" s="1"/>
  <c r="F852" i="3"/>
  <c r="G852" i="3" s="1"/>
  <c r="F850" i="3"/>
  <c r="G850" i="3" s="1"/>
  <c r="F848" i="3"/>
  <c r="G848" i="3" s="1"/>
  <c r="F846" i="3"/>
  <c r="G846" i="3"/>
  <c r="F840" i="3"/>
  <c r="G840" i="3"/>
  <c r="F834" i="3"/>
  <c r="G834" i="3" s="1"/>
  <c r="F832" i="3"/>
  <c r="G832" i="3" s="1"/>
  <c r="F820" i="3"/>
  <c r="G820" i="3" s="1"/>
  <c r="F816" i="3"/>
  <c r="G816" i="3" s="1"/>
  <c r="F814" i="3"/>
  <c r="G814" i="3" s="1"/>
  <c r="F812" i="3"/>
  <c r="G812" i="3"/>
  <c r="F792" i="3"/>
  <c r="G792" i="3" s="1"/>
  <c r="F790" i="3"/>
  <c r="G790" i="3" s="1"/>
  <c r="F782" i="3"/>
  <c r="G782" i="3"/>
  <c r="F776" i="3"/>
  <c r="G776" i="3" s="1"/>
  <c r="F774" i="3"/>
  <c r="G774" i="3" s="1"/>
  <c r="F760" i="3"/>
  <c r="G760" i="3" s="1"/>
  <c r="F754" i="3"/>
  <c r="G754" i="3" s="1"/>
  <c r="F751" i="3"/>
  <c r="G751" i="3" s="1"/>
  <c r="F748" i="3"/>
  <c r="G748" i="3"/>
  <c r="F734" i="3"/>
  <c r="G734" i="3" s="1"/>
  <c r="F732" i="3"/>
  <c r="G732" i="3" s="1"/>
  <c r="F730" i="3"/>
  <c r="G730" i="3" s="1"/>
  <c r="F722" i="3"/>
  <c r="G722" i="3" s="1"/>
  <c r="F720" i="3"/>
  <c r="G720" i="3" s="1"/>
  <c r="F714" i="3"/>
  <c r="G714" i="3" s="1"/>
  <c r="F710" i="3"/>
  <c r="G710" i="3" s="1"/>
  <c r="F707" i="3"/>
  <c r="G707" i="3" s="1"/>
  <c r="F702" i="3"/>
  <c r="G702" i="3" s="1"/>
  <c r="F692" i="3"/>
  <c r="G692" i="3"/>
  <c r="F687" i="3"/>
  <c r="G687" i="3" s="1"/>
  <c r="F685" i="3"/>
  <c r="G685" i="3" s="1"/>
  <c r="F683" i="3"/>
  <c r="G683" i="3"/>
  <c r="F681" i="3"/>
  <c r="G681" i="3" s="1"/>
  <c r="F663" i="3"/>
  <c r="G663" i="3" s="1"/>
  <c r="F660" i="3"/>
  <c r="G660" i="3" s="1"/>
  <c r="F657" i="3"/>
  <c r="G657" i="3"/>
  <c r="F654" i="3"/>
  <c r="G654" i="3" s="1"/>
  <c r="F645" i="3"/>
  <c r="G645" i="3"/>
  <c r="F634" i="3"/>
  <c r="G634" i="3" s="1"/>
  <c r="F631" i="3"/>
  <c r="G631" i="3" s="1"/>
  <c r="F619" i="3"/>
  <c r="G619" i="3" s="1"/>
  <c r="F608" i="3"/>
  <c r="G608" i="3" s="1"/>
  <c r="F605" i="3"/>
  <c r="G605" i="3" s="1"/>
  <c r="F596" i="3"/>
  <c r="G596" i="3" s="1"/>
  <c r="F592" i="3"/>
  <c r="G592" i="3" s="1"/>
  <c r="F590" i="3"/>
  <c r="G590" i="3" s="1"/>
  <c r="F585" i="3"/>
  <c r="G585" i="3" s="1"/>
  <c r="F577" i="3"/>
  <c r="G577" i="3" s="1"/>
  <c r="F569" i="3"/>
  <c r="G569" i="3" s="1"/>
  <c r="F553" i="3"/>
  <c r="G553" i="3" s="1"/>
  <c r="F549" i="3"/>
  <c r="G549" i="3" s="1"/>
  <c r="F547" i="3"/>
  <c r="G547" i="3" s="1"/>
  <c r="F545" i="3"/>
  <c r="G545" i="3"/>
  <c r="F530" i="3"/>
  <c r="G530" i="3" s="1"/>
  <c r="F528" i="3"/>
  <c r="G528" i="3" s="1"/>
  <c r="F522" i="3"/>
  <c r="G522" i="3"/>
  <c r="F519" i="3"/>
  <c r="G519" i="3" s="1"/>
  <c r="F516" i="3"/>
  <c r="G516" i="3" s="1"/>
  <c r="F501" i="3"/>
  <c r="G501" i="3"/>
  <c r="F498" i="3"/>
  <c r="G498" i="3" s="1"/>
  <c r="F495" i="3"/>
  <c r="G495" i="3"/>
  <c r="F492" i="3"/>
  <c r="G492" i="3" s="1"/>
  <c r="F485" i="3"/>
  <c r="G485" i="3"/>
  <c r="F476" i="3"/>
  <c r="G476" i="3" s="1"/>
  <c r="F473" i="3"/>
  <c r="G473" i="3" s="1"/>
  <c r="F458" i="3"/>
  <c r="G458" i="3" s="1"/>
  <c r="F452" i="3"/>
  <c r="G452" i="3" s="1"/>
  <c r="F449" i="3"/>
  <c r="G449" i="3" s="1"/>
  <c r="F445" i="3"/>
  <c r="G445" i="3" s="1"/>
  <c r="F436" i="3"/>
  <c r="G436" i="3" s="1"/>
  <c r="F433" i="3"/>
  <c r="G433" i="3" s="1"/>
  <c r="F430" i="3"/>
  <c r="G430" i="3"/>
  <c r="F428" i="3"/>
  <c r="G428" i="3" s="1"/>
  <c r="F416" i="3"/>
  <c r="G416" i="3" s="1"/>
  <c r="F414" i="3"/>
  <c r="G414" i="3" s="1"/>
  <c r="F399" i="3"/>
  <c r="G399" i="3" s="1"/>
  <c r="F388" i="3"/>
  <c r="G388" i="3" s="1"/>
  <c r="F374" i="3"/>
  <c r="G374" i="3"/>
  <c r="F361" i="3"/>
  <c r="G361" i="3" s="1"/>
  <c r="F349" i="3"/>
  <c r="G349" i="3"/>
  <c r="F346" i="3"/>
  <c r="G346" i="3"/>
  <c r="F343" i="3"/>
  <c r="G343" i="3"/>
  <c r="F329" i="3"/>
  <c r="G329" i="3" s="1"/>
  <c r="F326" i="3"/>
  <c r="G326" i="3" s="1"/>
  <c r="F306" i="3"/>
  <c r="G306" i="3" s="1"/>
  <c r="F303" i="3"/>
  <c r="G303" i="3" s="1"/>
  <c r="F300" i="3"/>
  <c r="G300" i="3" s="1"/>
  <c r="D291" i="3"/>
  <c r="I291" i="3" s="1"/>
  <c r="I292" i="3" s="1"/>
  <c r="I293" i="3" s="1"/>
  <c r="F282" i="3"/>
  <c r="G282" i="3" s="1"/>
  <c r="F256" i="3"/>
  <c r="G256" i="3" s="1"/>
  <c r="F253" i="3"/>
  <c r="G253" i="3" s="1"/>
  <c r="F247" i="3"/>
  <c r="G247" i="3" s="1"/>
  <c r="F234" i="3"/>
  <c r="G234" i="3" s="1"/>
  <c r="F212" i="3"/>
  <c r="G212" i="3" s="1"/>
  <c r="F132" i="3"/>
  <c r="G132" i="3" s="1"/>
  <c r="F90" i="3"/>
  <c r="G90" i="3" s="1"/>
  <c r="F66" i="3"/>
  <c r="G66" i="3" s="1"/>
  <c r="F41" i="3"/>
  <c r="G41" i="3" s="1"/>
  <c r="F32" i="3"/>
  <c r="G32" i="3" s="1"/>
  <c r="F29" i="3"/>
  <c r="G29" i="3" s="1"/>
  <c r="F20" i="3"/>
  <c r="G20" i="3" s="1"/>
  <c r="F17" i="3"/>
  <c r="G17" i="3" s="1"/>
  <c r="B4" i="2"/>
  <c r="B3" i="2"/>
  <c r="B2" i="2"/>
  <c r="A36" i="2"/>
  <c r="A35" i="2"/>
  <c r="A34" i="2"/>
  <c r="P8" i="2"/>
  <c r="P8" i="5" s="1"/>
  <c r="O8" i="5" s="1"/>
  <c r="P9" i="2"/>
  <c r="P9" i="5" s="1"/>
  <c r="O9" i="5" s="1"/>
  <c r="P10" i="2"/>
  <c r="P10" i="5" s="1"/>
  <c r="O10" i="5" s="1"/>
  <c r="P11" i="2"/>
  <c r="P11" i="5" s="1"/>
  <c r="O11" i="5" s="1"/>
  <c r="P12" i="2"/>
  <c r="P12" i="5" s="1"/>
  <c r="O12" i="5" s="1"/>
  <c r="P13" i="2"/>
  <c r="P13" i="5" s="1"/>
  <c r="O13" i="5" s="1"/>
  <c r="P14" i="2"/>
  <c r="P14" i="5" s="1"/>
  <c r="O14" i="5" s="1"/>
  <c r="P7" i="2"/>
  <c r="C1910" i="1"/>
  <c r="F1868" i="1" s="1"/>
  <c r="G1868" i="1" s="1"/>
  <c r="C1909" i="1"/>
  <c r="F1566" i="1"/>
  <c r="G1566" i="1"/>
  <c r="G291" i="3"/>
  <c r="F190" i="1"/>
  <c r="G190" i="1" s="1"/>
  <c r="F266" i="1"/>
  <c r="G266" i="1" s="1"/>
  <c r="F114" i="1"/>
  <c r="G114" i="1"/>
  <c r="F1004" i="1"/>
  <c r="G1004" i="1" s="1"/>
  <c r="F1273" i="1"/>
  <c r="G1273" i="1" s="1"/>
  <c r="F1145" i="1"/>
  <c r="G1145" i="1"/>
  <c r="F1595" i="1"/>
  <c r="G1595" i="1"/>
  <c r="F840" i="1"/>
  <c r="G840" i="1"/>
  <c r="F1224" i="1"/>
  <c r="G1224" i="1" s="1"/>
  <c r="F50" i="1"/>
  <c r="G50" i="1"/>
  <c r="F563" i="1"/>
  <c r="G563" i="1"/>
  <c r="F394" i="1"/>
  <c r="G394" i="1" s="1"/>
  <c r="F1642" i="1"/>
  <c r="G1642" i="1" s="1"/>
  <c r="F358" i="1"/>
  <c r="G358" i="1"/>
  <c r="F1039" i="1"/>
  <c r="G1039" i="1"/>
  <c r="F63" i="1"/>
  <c r="G63" i="1"/>
  <c r="F1824" i="1"/>
  <c r="G1824" i="1" s="1"/>
  <c r="F1496" i="1"/>
  <c r="G1496" i="1"/>
  <c r="F545" i="1"/>
  <c r="G545" i="1" s="1"/>
  <c r="F995" i="1"/>
  <c r="G995" i="1"/>
  <c r="F1324" i="1"/>
  <c r="G1324" i="1" s="1"/>
  <c r="F814" i="1"/>
  <c r="G814" i="1"/>
  <c r="F311" i="1"/>
  <c r="G311" i="1" s="1"/>
  <c r="F1640" i="1"/>
  <c r="G1640" i="1"/>
  <c r="F1122" i="1"/>
  <c r="G1122" i="1" s="1"/>
  <c r="F1546" i="1"/>
  <c r="G1546" i="1"/>
  <c r="F1424" i="1"/>
  <c r="G1424" i="1" s="1"/>
  <c r="F571" i="1"/>
  <c r="G571" i="1" s="1"/>
  <c r="F1214" i="1"/>
  <c r="G1214" i="1" s="1"/>
  <c r="F504" i="1"/>
  <c r="G504" i="1"/>
  <c r="F349" i="1"/>
  <c r="G349" i="1"/>
  <c r="F1154" i="1"/>
  <c r="G1154" i="1" s="1"/>
  <c r="F314" i="1"/>
  <c r="G314" i="1" s="1"/>
  <c r="F1872" i="1"/>
  <c r="G1872" i="1"/>
  <c r="F102" i="1"/>
  <c r="G102" i="1" s="1"/>
  <c r="F1793" i="1"/>
  <c r="G1793" i="1" s="1"/>
  <c r="F882" i="1"/>
  <c r="G882" i="1" s="1"/>
  <c r="F332" i="1"/>
  <c r="G332" i="1"/>
  <c r="F807" i="1"/>
  <c r="G807" i="1"/>
  <c r="F218" i="1"/>
  <c r="G218" i="1"/>
  <c r="F1781" i="1"/>
  <c r="G1781" i="1" s="1"/>
  <c r="F1234" i="1"/>
  <c r="G1234" i="1"/>
  <c r="F734" i="1"/>
  <c r="G734" i="1"/>
  <c r="F748" i="1"/>
  <c r="G748" i="1" s="1"/>
  <c r="F1638" i="1"/>
  <c r="G1638" i="1" s="1"/>
  <c r="F516" i="1"/>
  <c r="G516" i="1"/>
  <c r="F1746" i="1"/>
  <c r="G1746" i="1"/>
  <c r="F1446" i="1"/>
  <c r="G1446" i="1"/>
  <c r="F439" i="1"/>
  <c r="G439" i="1" s="1"/>
  <c r="F306" i="1"/>
  <c r="G306" i="1"/>
  <c r="F1113" i="1"/>
  <c r="G1113" i="1" s="1"/>
  <c r="F244" i="1"/>
  <c r="G244" i="1"/>
  <c r="F865" i="1"/>
  <c r="G865" i="1" s="1"/>
  <c r="F1421" i="1"/>
  <c r="G1421" i="1"/>
  <c r="F880" i="1"/>
  <c r="G880" i="1" s="1"/>
  <c r="F615" i="1"/>
  <c r="G615" i="1"/>
  <c r="F1282" i="1"/>
  <c r="G1282" i="1" s="1"/>
  <c r="F1023" i="1"/>
  <c r="G1023" i="1"/>
  <c r="F852" i="1"/>
  <c r="G852" i="1" s="1"/>
  <c r="F654" i="1"/>
  <c r="G654" i="1" s="1"/>
  <c r="F605" i="1"/>
  <c r="G605" i="1" s="1"/>
  <c r="F1196" i="1"/>
  <c r="G1196" i="1"/>
  <c r="F259" i="1"/>
  <c r="G259" i="1"/>
  <c r="F138" i="1"/>
  <c r="G138" i="1" s="1"/>
  <c r="F1636" i="1"/>
  <c r="G1636" i="1" s="1"/>
  <c r="F126" i="1"/>
  <c r="G126" i="1"/>
  <c r="F927" i="1"/>
  <c r="G927" i="1" s="1"/>
  <c r="F1066" i="1"/>
  <c r="G1066" i="1" s="1"/>
  <c r="F854" i="1"/>
  <c r="G854" i="1" s="1"/>
  <c r="F1178" i="1"/>
  <c r="G1178" i="1"/>
  <c r="F1850" i="1"/>
  <c r="G1850" i="1"/>
  <c r="F1906" i="1"/>
  <c r="G1906" i="1"/>
  <c r="F660" i="1"/>
  <c r="G660" i="1" s="1"/>
  <c r="F1860" i="1"/>
  <c r="G1860" i="1"/>
  <c r="F1882" i="1"/>
  <c r="G1882" i="1"/>
  <c r="F1350" i="1"/>
  <c r="G1350" i="1" s="1"/>
  <c r="F1469" i="1"/>
  <c r="G1469" i="1" s="1"/>
  <c r="F193" i="1"/>
  <c r="G193" i="1"/>
  <c r="F1486" i="1"/>
  <c r="G1486" i="1"/>
  <c r="F1848" i="1"/>
  <c r="G1848" i="1"/>
  <c r="F87" i="1"/>
  <c r="G87" i="1" s="1"/>
  <c r="F818" i="1"/>
  <c r="G818" i="1"/>
  <c r="F78" i="1"/>
  <c r="G78" i="1" s="1"/>
  <c r="F1832" i="1"/>
  <c r="G1832" i="1"/>
  <c r="F846" i="1"/>
  <c r="G846" i="1" s="1"/>
  <c r="F622" i="1"/>
  <c r="G622" i="1"/>
  <c r="F619" i="1"/>
  <c r="G619" i="1" s="1"/>
  <c r="F1856" i="1"/>
  <c r="G1856" i="1"/>
  <c r="F760" i="1"/>
  <c r="G760" i="1" s="1"/>
  <c r="F844" i="1"/>
  <c r="G844" i="1"/>
  <c r="F1898" i="1"/>
  <c r="G1898" i="1" s="1"/>
  <c r="F1750" i="1"/>
  <c r="G1750" i="1" s="1"/>
  <c r="F909" i="1"/>
  <c r="G909" i="1" s="1"/>
  <c r="F1884" i="1"/>
  <c r="G1884" i="1"/>
  <c r="F1509" i="1"/>
  <c r="G1509" i="1"/>
  <c r="F355" i="1"/>
  <c r="G355" i="1" s="1"/>
  <c r="F428" i="1"/>
  <c r="G428" i="1" s="1"/>
  <c r="F1854" i="1"/>
  <c r="G1854" i="1"/>
  <c r="F893" i="1"/>
  <c r="G893" i="1" s="1"/>
  <c r="F361" i="1"/>
  <c r="G361" i="1" s="1"/>
  <c r="F1556" i="1"/>
  <c r="G1556" i="1" s="1"/>
  <c r="F320" i="1"/>
  <c r="G320" i="1"/>
  <c r="F1549" i="1"/>
  <c r="G1549" i="1"/>
  <c r="F1327" i="1"/>
  <c r="G1327" i="1"/>
  <c r="F579" i="1"/>
  <c r="G579" i="1" s="1"/>
  <c r="F96" i="1"/>
  <c r="G96" i="1"/>
  <c r="F1410" i="1"/>
  <c r="G1410" i="1"/>
  <c r="F778" i="1"/>
  <c r="G778" i="1" s="1"/>
  <c r="F273" i="1"/>
  <c r="G273" i="1" s="1"/>
  <c r="F1694" i="1"/>
  <c r="G1694" i="1"/>
  <c r="F1347" i="1"/>
  <c r="G1347" i="1"/>
  <c r="F1810" i="1"/>
  <c r="G1810" i="1"/>
  <c r="F1054" i="1"/>
  <c r="G1054" i="1" s="1"/>
  <c r="F1726" i="1"/>
  <c r="G1726" i="1"/>
  <c r="F187" i="1"/>
  <c r="G187" i="1" s="1"/>
  <c r="F1752" i="1"/>
  <c r="G1752" i="1"/>
  <c r="F1265" i="1"/>
  <c r="G1265" i="1" s="1"/>
  <c r="F1720" i="1"/>
  <c r="G1720" i="1" s="1"/>
  <c r="F631" i="1"/>
  <c r="G631" i="1" s="1"/>
  <c r="F1276" i="1"/>
  <c r="G1276" i="1" s="1"/>
  <c r="F181" i="1"/>
  <c r="G181" i="1" s="1"/>
  <c r="F676" i="1"/>
  <c r="G676" i="1" s="1"/>
  <c r="F891" i="1"/>
  <c r="G891" i="1" s="1"/>
  <c r="F782" i="1"/>
  <c r="G782" i="1" s="1"/>
  <c r="F625" i="1"/>
  <c r="G625" i="1" s="1"/>
  <c r="F132" i="1"/>
  <c r="G132" i="1"/>
  <c r="F1190" i="1"/>
  <c r="G1190" i="1"/>
  <c r="F1021" i="1"/>
  <c r="G1021" i="1"/>
  <c r="F583" i="1"/>
  <c r="G583" i="1" s="1"/>
  <c r="F117" i="1"/>
  <c r="G117" i="1" s="1"/>
  <c r="F1211" i="1"/>
  <c r="G1211" i="1"/>
  <c r="F93" i="1"/>
  <c r="G93" i="1"/>
  <c r="F575" i="1"/>
  <c r="G575" i="1" s="1"/>
  <c r="F871" i="1"/>
  <c r="G871" i="1"/>
  <c r="F1036" i="1"/>
  <c r="G1036" i="1" s="1"/>
  <c r="F129" i="1"/>
  <c r="G129" i="1"/>
  <c r="F1193" i="1"/>
  <c r="G1193" i="1" s="1"/>
  <c r="F1383" i="1"/>
  <c r="G1383" i="1" s="1"/>
  <c r="F982" i="1"/>
  <c r="G982" i="1" s="1"/>
  <c r="F256" i="1"/>
  <c r="G256" i="1"/>
  <c r="F386" i="1"/>
  <c r="G386" i="1" s="1"/>
  <c r="F23" i="1"/>
  <c r="G23" i="1" s="1"/>
  <c r="F776" i="1"/>
  <c r="G776" i="1" s="1"/>
  <c r="F1359" i="1"/>
  <c r="G1359" i="1" s="1"/>
  <c r="F294" i="1"/>
  <c r="G294" i="1" s="1"/>
  <c r="F692" i="1"/>
  <c r="G692" i="1" s="1"/>
  <c r="F199" i="1"/>
  <c r="G199" i="1" s="1"/>
  <c r="F32" i="1"/>
  <c r="G32" i="1" s="1"/>
  <c r="F528" i="1"/>
  <c r="G528" i="1" s="1"/>
  <c r="F1262" i="1"/>
  <c r="G1262" i="1" s="1"/>
  <c r="F730" i="1"/>
  <c r="G730" i="1" s="1"/>
  <c r="F812" i="1"/>
  <c r="G812" i="1" s="1"/>
  <c r="F1317" i="1"/>
  <c r="G1317" i="1" s="1"/>
  <c r="F1279" i="1"/>
  <c r="G1279" i="1" s="1"/>
  <c r="F689" i="1"/>
  <c r="G689" i="1" s="1"/>
  <c r="F1718" i="1"/>
  <c r="G1718" i="1" s="1"/>
  <c r="F1057" i="1"/>
  <c r="G1057" i="1" s="1"/>
  <c r="F1846" i="1"/>
  <c r="G1846" i="1" s="1"/>
  <c r="F772" i="1"/>
  <c r="G772" i="1" s="1"/>
  <c r="F707" i="1"/>
  <c r="G707" i="1" s="1"/>
  <c r="F237" i="1"/>
  <c r="G237" i="1" s="1"/>
  <c r="F1830" i="1"/>
  <c r="G1830" i="1" s="1"/>
  <c r="F1455" i="1"/>
  <c r="G1455" i="1" s="1"/>
  <c r="F407" i="1"/>
  <c r="G407" i="1" s="1"/>
  <c r="F858" i="1"/>
  <c r="G858" i="1" s="1"/>
  <c r="F1806" i="1"/>
  <c r="G1806" i="1" s="1"/>
  <c r="F1654" i="1"/>
  <c r="G1654" i="1" s="1"/>
  <c r="F196" i="1"/>
  <c r="G196" i="1" s="1"/>
  <c r="F380" i="1"/>
  <c r="G380" i="1" s="1"/>
  <c r="F1714" i="1"/>
  <c r="G1714" i="1" s="1"/>
  <c r="F918" i="1"/>
  <c r="G918" i="1" s="1"/>
  <c r="F1164" i="1"/>
  <c r="G1164" i="1" s="1"/>
  <c r="F1852" i="1"/>
  <c r="G1852" i="1" s="1"/>
  <c r="F1015" i="1"/>
  <c r="G1015" i="1" s="1"/>
  <c r="F159" i="1"/>
  <c r="G159" i="1" s="1"/>
  <c r="F628" i="1"/>
  <c r="G628" i="1" s="1"/>
  <c r="F1802" i="1"/>
  <c r="G1802" i="1" s="1"/>
  <c r="F1353" i="1"/>
  <c r="G1353" i="1" s="1"/>
  <c r="F637" i="1"/>
  <c r="G637" i="1" s="1"/>
  <c r="F1651" i="1"/>
  <c r="G1651" i="1" s="1"/>
  <c r="F279" i="1"/>
  <c r="G279" i="1" s="1"/>
  <c r="F820" i="1"/>
  <c r="G820" i="1" s="1"/>
  <c r="F976" i="1"/>
  <c r="G976" i="1" s="1"/>
  <c r="F683" i="1"/>
  <c r="G683" i="1" s="1"/>
  <c r="F1199" i="1"/>
  <c r="G1199" i="1" s="1"/>
  <c r="F559" i="1"/>
  <c r="G559" i="1" s="1"/>
  <c r="F1386" i="1"/>
  <c r="G1386" i="1" s="1"/>
  <c r="F1408" i="1"/>
  <c r="G1408" i="1" s="1"/>
  <c r="F1840" i="1"/>
  <c r="G1840" i="1" s="1"/>
  <c r="F1716" i="1"/>
  <c r="G1716" i="1" s="1"/>
  <c r="F1011" i="1"/>
  <c r="G1011" i="1" s="1"/>
  <c r="F247" i="1"/>
  <c r="G247" i="1" s="1"/>
  <c r="F1375" i="1"/>
  <c r="G1375" i="1" s="1"/>
  <c r="F553" i="1"/>
  <c r="G553" i="1" s="1"/>
  <c r="F1241" i="1"/>
  <c r="G1241" i="1" s="1"/>
  <c r="F346" i="1"/>
  <c r="G346" i="1" s="1"/>
  <c r="F1402" i="1"/>
  <c r="G1402" i="1" s="1"/>
  <c r="F371" i="1"/>
  <c r="G371" i="1" s="1"/>
  <c r="F230" i="1"/>
  <c r="G230" i="1" s="1"/>
  <c r="F974" i="1"/>
  <c r="G974" i="1" s="1"/>
  <c r="F1390" i="1"/>
  <c r="G1390" i="1" s="1"/>
  <c r="F1025" i="1"/>
  <c r="G1025" i="1" s="1"/>
  <c r="F805" i="1"/>
  <c r="G805" i="1" s="1"/>
  <c r="F1308" i="1"/>
  <c r="G1308" i="1" s="1"/>
  <c r="F1072" i="1"/>
  <c r="G1072" i="1" s="1"/>
  <c r="F473" i="1"/>
  <c r="G473" i="1" s="1"/>
  <c r="F405" i="1"/>
  <c r="G405" i="1" s="1"/>
  <c r="F949" i="1"/>
  <c r="G949" i="1" s="1"/>
  <c r="F479" i="1"/>
  <c r="G479" i="1" s="1"/>
  <c r="F726" i="1"/>
  <c r="G726" i="1" s="1"/>
  <c r="F1754" i="1"/>
  <c r="G1754" i="1" s="1"/>
  <c r="F608" i="1"/>
  <c r="G608" i="1" s="1"/>
  <c r="F409" i="1"/>
  <c r="G409" i="1" s="1"/>
  <c r="F1305" i="1"/>
  <c r="G1305" i="1" s="1"/>
  <c r="F685" i="1"/>
  <c r="G685" i="1" s="1"/>
  <c r="F900" i="1"/>
  <c r="G900" i="1" s="1"/>
  <c r="F687" i="1"/>
  <c r="G687" i="1" s="1"/>
  <c r="F848" i="1"/>
  <c r="G848" i="1" s="1"/>
  <c r="F240" i="1"/>
  <c r="G240" i="1" s="1"/>
  <c r="F850" i="1"/>
  <c r="G850" i="1" s="1"/>
  <c r="F945" i="1"/>
  <c r="G945" i="1" s="1"/>
  <c r="F1366" i="1"/>
  <c r="G1366" i="1" s="1"/>
  <c r="F388" i="1"/>
  <c r="G388" i="1" s="1"/>
  <c r="F488" i="1"/>
  <c r="G488" i="1" s="1"/>
  <c r="F1125" i="1"/>
  <c r="G1125" i="1" s="1"/>
  <c r="F250" i="1"/>
  <c r="G250" i="1" s="1"/>
  <c r="F738" i="1"/>
  <c r="G738" i="1" s="1"/>
  <c r="F1795" i="1"/>
  <c r="G1795" i="1" s="1"/>
  <c r="F1828" i="1"/>
  <c r="G1828" i="1" s="1"/>
  <c r="F999" i="1"/>
  <c r="G999" i="1" s="1"/>
  <c r="F1001" i="1"/>
  <c r="G1001" i="1" s="1"/>
  <c r="F14" i="1"/>
  <c r="G14" i="1" s="1"/>
  <c r="F452" i="1"/>
  <c r="G452" i="1" s="1"/>
  <c r="F1430" i="1"/>
  <c r="G1430" i="1" s="1"/>
  <c r="F1505" i="1"/>
  <c r="G1505" i="1" s="1"/>
  <c r="F455" i="1"/>
  <c r="G455" i="1" s="1"/>
  <c r="F784" i="1"/>
  <c r="G784" i="1" s="1"/>
  <c r="F953" i="1"/>
  <c r="G953" i="1" s="1"/>
  <c r="F816" i="1"/>
  <c r="G816" i="1" s="1"/>
  <c r="F401" i="1"/>
  <c r="G401" i="1" s="1"/>
  <c r="F1362" i="1"/>
  <c r="G1362" i="1" s="1"/>
  <c r="F1151" i="1"/>
  <c r="G1151" i="1" s="1"/>
  <c r="F959" i="1"/>
  <c r="G959" i="1" s="1"/>
  <c r="F1748" i="1"/>
  <c r="G1748" i="1" s="1"/>
  <c r="F1744" i="1"/>
  <c r="G1744" i="1" s="1"/>
  <c r="F634" i="1"/>
  <c r="G634" i="1" s="1"/>
  <c r="F757" i="1"/>
  <c r="G757" i="1" s="1"/>
  <c r="F1525" i="1"/>
  <c r="G1525" i="1" s="1"/>
  <c r="F1880" i="1"/>
  <c r="G1880" i="1" s="1"/>
  <c r="F1759" i="1"/>
  <c r="G1759" i="1" s="1"/>
  <c r="F224" i="1"/>
  <c r="G224" i="1" s="1"/>
  <c r="F897" i="1"/>
  <c r="G897" i="1" s="1"/>
  <c r="F1560" i="1"/>
  <c r="G1560" i="1" s="1"/>
  <c r="F1678" i="1"/>
  <c r="G1678" i="1" s="1"/>
  <c r="F105" i="1"/>
  <c r="G105" i="1" s="1"/>
  <c r="F1452" i="1"/>
  <c r="G1452" i="1" s="1"/>
  <c r="F165" i="1"/>
  <c r="G165" i="1" s="1"/>
  <c r="F1103" i="1"/>
  <c r="G1103" i="1" s="1"/>
  <c r="F1442" i="1"/>
  <c r="G1442" i="1" s="1"/>
  <c r="F276" i="1"/>
  <c r="G276" i="1"/>
  <c r="F1393" i="1"/>
  <c r="G1393" i="1" s="1"/>
  <c r="F824" i="1"/>
  <c r="G824" i="1" s="1"/>
  <c r="F72" i="1"/>
  <c r="G72" i="1" s="1"/>
  <c r="F1406" i="1"/>
  <c r="G1406" i="1" s="1"/>
  <c r="F1822" i="1"/>
  <c r="G1822" i="1" s="1"/>
  <c r="F961" i="1"/>
  <c r="G961" i="1" s="1"/>
  <c r="F1027" i="1"/>
  <c r="G1027" i="1"/>
  <c r="F766" i="1"/>
  <c r="G766" i="1" s="1"/>
  <c r="F1311" i="1"/>
  <c r="G1311" i="1" s="1"/>
  <c r="F468" i="1"/>
  <c r="G468" i="1" s="1"/>
  <c r="F790" i="1"/>
  <c r="G790" i="1" s="1"/>
  <c r="F786" i="1"/>
  <c r="G786" i="1" s="1"/>
  <c r="F1237" i="1"/>
  <c r="G1237" i="1" s="1"/>
  <c r="F465" i="1"/>
  <c r="G465" i="1" s="1"/>
  <c r="F551" i="1"/>
  <c r="G551" i="1" s="1"/>
  <c r="F702" i="1"/>
  <c r="G702" i="1" s="1"/>
  <c r="F1221" i="1"/>
  <c r="G1221" i="1" s="1"/>
  <c r="F906" i="1"/>
  <c r="G906" i="1" s="1"/>
  <c r="F541" i="1"/>
  <c r="G541" i="1" s="1"/>
  <c r="F1131" i="1"/>
  <c r="G1131" i="1" s="1"/>
  <c r="F924" i="1"/>
  <c r="G924" i="1" s="1"/>
  <c r="F75" i="1"/>
  <c r="G75" i="1" s="1"/>
  <c r="F1458" i="1"/>
  <c r="G1458" i="1" s="1"/>
  <c r="F90" i="1"/>
  <c r="G90" i="1" s="1"/>
  <c r="F585" i="1"/>
  <c r="G585" i="1" s="1"/>
  <c r="F997" i="1"/>
  <c r="G997" i="1" s="1"/>
  <c r="F1660" i="1"/>
  <c r="G1660" i="1" s="1"/>
  <c r="F1184" i="1"/>
  <c r="G1184" i="1" s="1"/>
  <c r="F285" i="1"/>
  <c r="G285" i="1" s="1"/>
  <c r="F889" i="1"/>
  <c r="G889" i="1" s="1"/>
  <c r="F1148" i="1"/>
  <c r="G1148" i="1" s="1"/>
  <c r="F822" i="1"/>
  <c r="G822" i="1" s="1"/>
  <c r="F374" i="1"/>
  <c r="G374" i="1" s="1"/>
  <c r="F1688" i="1"/>
  <c r="G1688" i="1" s="1"/>
  <c r="F8" i="1"/>
  <c r="G8" i="1" s="1"/>
  <c r="F442" i="1"/>
  <c r="G442" i="1" s="1"/>
  <c r="F1438" i="1"/>
  <c r="G1438" i="1" s="1"/>
  <c r="F1738" i="1"/>
  <c r="G1738" i="1" s="1"/>
  <c r="F736" i="1"/>
  <c r="G736" i="1" s="1"/>
  <c r="F209" i="1"/>
  <c r="G209" i="1" s="1"/>
  <c r="F1645" i="1"/>
  <c r="G1645" i="1" s="1"/>
  <c r="F836" i="1"/>
  <c r="G836" i="1" s="1"/>
  <c r="F951" i="1"/>
  <c r="G951" i="1" s="1"/>
  <c r="F1836" i="1"/>
  <c r="G1836" i="1" s="1"/>
  <c r="F1396" i="1"/>
  <c r="G1396" i="1" s="1"/>
  <c r="F921" i="1"/>
  <c r="G921" i="1" s="1"/>
  <c r="F153" i="1"/>
  <c r="G153" i="1" s="1"/>
  <c r="F1287" i="1"/>
  <c r="G1287" i="1" s="1"/>
  <c r="F602" i="1"/>
  <c r="G602" i="1" s="1"/>
  <c r="F123" i="1"/>
  <c r="G123" i="1" s="1"/>
  <c r="F1812" i="1"/>
  <c r="G1812" i="1" s="1"/>
  <c r="F436" i="1"/>
  <c r="G436" i="1" s="1"/>
  <c r="F424" i="1"/>
  <c r="G424" i="1" s="1"/>
  <c r="F1128" i="1"/>
  <c r="G1128" i="1" s="1"/>
  <c r="F1888" i="1"/>
  <c r="G1888" i="1" s="1"/>
  <c r="F1534" i="1"/>
  <c r="G1534" i="1" s="1"/>
  <c r="F120" i="1"/>
  <c r="G120" i="1" s="1"/>
  <c r="F1302" i="1"/>
  <c r="G1302" i="1" s="1"/>
  <c r="F547" i="1"/>
  <c r="G547" i="1"/>
  <c r="F780" i="1"/>
  <c r="G780" i="1" s="1"/>
  <c r="F972" i="1"/>
  <c r="G972" i="1" s="1"/>
  <c r="F1800" i="1"/>
  <c r="G1800" i="1" s="1"/>
  <c r="F967" i="1"/>
  <c r="G967" i="1" s="1"/>
  <c r="F539" i="1"/>
  <c r="G539" i="1" s="1"/>
  <c r="F482" i="1"/>
  <c r="G482" i="1" s="1"/>
  <c r="F1878" i="1"/>
  <c r="G1878" i="1" s="1"/>
  <c r="F915" i="1"/>
  <c r="G915" i="1" s="1"/>
  <c r="F221" i="1"/>
  <c r="G221" i="1" s="1"/>
  <c r="F458" i="1"/>
  <c r="G458" i="1" s="1"/>
  <c r="F590" i="1"/>
  <c r="G590" i="1" s="1"/>
  <c r="F426" i="1"/>
  <c r="G426" i="1" s="1"/>
  <c r="F352" i="1"/>
  <c r="G352" i="1" s="1"/>
  <c r="F1735" i="1"/>
  <c r="G1735" i="1" s="1"/>
  <c r="F710" i="1"/>
  <c r="G710" i="1" s="1"/>
  <c r="F392" i="1"/>
  <c r="G392" i="1" s="1"/>
  <c r="F1076" i="1"/>
  <c r="G1076" i="1" s="1"/>
  <c r="F611" i="1"/>
  <c r="G611" i="1" s="1"/>
  <c r="F1467" i="1"/>
  <c r="G1467" i="1" s="1"/>
  <c r="F150" i="1"/>
  <c r="G150" i="1" s="1"/>
  <c r="F1110" i="1"/>
  <c r="G1110" i="1" s="1"/>
  <c r="F1181" i="1"/>
  <c r="G1181" i="1" s="1"/>
  <c r="F176" i="1"/>
  <c r="G176" i="1" s="1"/>
  <c r="F1669" i="1"/>
  <c r="G1669" i="1" s="1"/>
  <c r="F1259" i="1"/>
  <c r="G1259" i="1" s="1"/>
  <c r="F556" i="1"/>
  <c r="G556" i="1" s="1"/>
  <c r="F1205" i="1"/>
  <c r="G1205" i="1" s="1"/>
  <c r="F1175" i="1"/>
  <c r="G1175" i="1" s="1"/>
  <c r="F543" i="1"/>
  <c r="G543" i="1" s="1"/>
  <c r="F1330" i="1"/>
  <c r="G1330" i="1" s="1"/>
  <c r="F1768" i="1"/>
  <c r="G1768" i="1" s="1"/>
  <c r="F1100" i="1"/>
  <c r="G1100" i="1" s="1"/>
  <c r="F262" i="1"/>
  <c r="G262" i="1" s="1"/>
  <c r="F640" i="1"/>
  <c r="G640" i="1" s="1"/>
  <c r="F1778" i="1"/>
  <c r="G1778" i="1" s="1"/>
  <c r="F957" i="1"/>
  <c r="G957" i="1" s="1"/>
  <c r="F674" i="1"/>
  <c r="G674" i="1" s="1"/>
  <c r="F178" i="1"/>
  <c r="G178" i="1" s="1"/>
  <c r="F1268" i="1"/>
  <c r="G1268" i="1" s="1"/>
  <c r="F1523" i="1"/>
  <c r="G1523" i="1" s="1"/>
  <c r="F418" i="1"/>
  <c r="G418" i="1" s="1"/>
  <c r="F1338" i="1"/>
  <c r="G1338" i="1" s="1"/>
  <c r="F215" i="1"/>
  <c r="G215" i="1" s="1"/>
  <c r="F740" i="1"/>
  <c r="G740" i="1" s="1"/>
  <c r="F695" i="1"/>
  <c r="G695" i="1" s="1"/>
  <c r="F1449" i="1"/>
  <c r="G1449" i="1" s="1"/>
  <c r="F1519" i="1"/>
  <c r="G1519" i="1" s="1"/>
  <c r="F135" i="1"/>
  <c r="G135" i="1" s="1"/>
  <c r="F1762" i="1"/>
  <c r="G1762" i="1" s="1"/>
  <c r="F1461" i="1"/>
  <c r="G1461" i="1" s="1"/>
  <c r="F648" i="1"/>
  <c r="G648" i="1" s="1"/>
  <c r="F732" i="1"/>
  <c r="G732" i="1" s="1"/>
  <c r="F1517" i="1"/>
  <c r="G1517" i="1" s="1"/>
  <c r="F291" i="1"/>
  <c r="G291" i="1" s="1"/>
  <c r="F99" i="1"/>
  <c r="G99" i="1" s="1"/>
  <c r="F939" i="1"/>
  <c r="G939" i="1" s="1"/>
  <c r="F1079" i="1"/>
  <c r="G1079" i="1" s="1"/>
  <c r="F581" i="1"/>
  <c r="G581" i="1" s="1"/>
  <c r="F1247" i="1"/>
  <c r="G1247" i="1" s="1"/>
  <c r="F720" i="1"/>
  <c r="G720" i="1" s="1"/>
  <c r="F1094" i="1"/>
  <c r="G1094" i="1" s="1"/>
  <c r="F1412" i="1"/>
  <c r="G1412" i="1" s="1"/>
  <c r="F873" i="1"/>
  <c r="G873" i="1" s="1"/>
  <c r="F530" i="1"/>
  <c r="G530" i="1" s="1"/>
  <c r="F1706" i="1"/>
  <c r="G1706" i="1" s="1"/>
  <c r="F168" i="1"/>
  <c r="G168" i="1" s="1"/>
  <c r="F403" i="1"/>
  <c r="G403" i="1" s="1"/>
  <c r="F156" i="1"/>
  <c r="G156" i="1" s="1"/>
  <c r="F1904" i="1"/>
  <c r="G1904" i="1" s="1"/>
  <c r="F144" i="1"/>
  <c r="G144" i="1" s="1"/>
  <c r="F1784" i="1"/>
  <c r="G1784" i="1" s="1"/>
  <c r="F1838" i="1"/>
  <c r="G1838" i="1" s="1"/>
  <c r="F1558" i="1"/>
  <c r="G1558" i="1" s="1"/>
  <c r="F1532" i="1"/>
  <c r="G1532" i="1" s="1"/>
  <c r="F1723" i="1"/>
  <c r="G1723" i="1" s="1"/>
  <c r="F884" i="1"/>
  <c r="G884" i="1" s="1"/>
  <c r="F598" i="1"/>
  <c r="G598" i="1" s="1"/>
  <c r="F253" i="1"/>
  <c r="G253" i="1" s="1"/>
  <c r="F801" i="1"/>
  <c r="G801" i="1" s="1"/>
  <c r="F573" i="1"/>
  <c r="G573" i="1" s="1"/>
  <c r="F663" i="1"/>
  <c r="G663" i="1" s="1"/>
  <c r="F1844" i="1"/>
  <c r="G1844" i="1" s="1"/>
  <c r="F1321" i="1"/>
  <c r="G1321" i="1" s="1"/>
  <c r="F1256" i="1"/>
  <c r="G1256" i="1" s="1"/>
  <c r="F1107" i="1"/>
  <c r="G1107" i="1" s="1"/>
  <c r="F930" i="1"/>
  <c r="G930" i="1" s="1"/>
  <c r="F943" i="1"/>
  <c r="G943" i="1" s="1"/>
  <c r="F501" i="1"/>
  <c r="G501" i="1" s="1"/>
  <c r="F1436" i="1"/>
  <c r="G1436" i="1" s="1"/>
  <c r="F174" i="1"/>
  <c r="G174" i="1" s="1"/>
  <c r="F1218" i="1"/>
  <c r="G1218" i="1" s="1"/>
  <c r="F1703" i="1"/>
  <c r="G1703" i="1" s="1"/>
  <c r="F492" i="1"/>
  <c r="G492" i="1" s="1"/>
  <c r="F774" i="1"/>
  <c r="G774" i="1" s="1"/>
  <c r="F507" i="1"/>
  <c r="G507" i="1" s="1"/>
  <c r="F147" i="1"/>
  <c r="G147" i="1" s="1"/>
  <c r="F1415" i="1"/>
  <c r="G1415" i="1" s="1"/>
  <c r="F537" i="1"/>
  <c r="G537" i="1" s="1"/>
  <c r="F965" i="1"/>
  <c r="G965" i="1" s="1"/>
  <c r="F1116" i="1"/>
  <c r="G1116" i="1" s="1"/>
  <c r="F657" i="1"/>
  <c r="G657" i="1" s="1"/>
  <c r="F1756" i="1"/>
  <c r="G1756" i="1" s="1"/>
  <c r="F54" i="1"/>
  <c r="G54" i="1" s="1"/>
  <c r="F29" i="1"/>
  <c r="G29" i="1" s="1"/>
  <c r="F60" i="1"/>
  <c r="G60" i="1" s="1"/>
  <c r="F84" i="1"/>
  <c r="G84" i="1" s="1"/>
  <c r="F1489" i="1"/>
  <c r="G1489" i="1" s="1"/>
  <c r="F569" i="1"/>
  <c r="G569" i="1" s="1"/>
  <c r="F666" i="1"/>
  <c r="G666" i="1" s="1"/>
  <c r="F1685" i="1"/>
  <c r="G1685" i="1" s="1"/>
  <c r="F1069" i="1"/>
  <c r="G1069" i="1" s="1"/>
  <c r="F722" i="1"/>
  <c r="G722" i="1" s="1"/>
  <c r="F433" i="1"/>
  <c r="G433" i="1" s="1"/>
  <c r="F1521" i="1"/>
  <c r="G1521" i="1" s="1"/>
  <c r="F980" i="1"/>
  <c r="G980" i="1" s="1"/>
  <c r="F842" i="1"/>
  <c r="G842" i="1" s="1"/>
  <c r="F1063" i="1"/>
  <c r="G1063" i="1" s="1"/>
  <c r="F495" i="1"/>
  <c r="G495" i="1" s="1"/>
  <c r="F399" i="1"/>
  <c r="G399" i="1" s="1"/>
  <c r="F834" i="1"/>
  <c r="G834" i="1" s="1"/>
  <c r="F1136" i="1"/>
  <c r="G1136" i="1" s="1"/>
  <c r="F1167" i="1"/>
  <c r="G1167" i="1" s="1"/>
  <c r="F430" i="1"/>
  <c r="G430" i="1" s="1"/>
  <c r="F513" i="1"/>
  <c r="G513" i="1" s="1"/>
  <c r="F1672" i="1"/>
  <c r="G1672" i="1" s="1"/>
  <c r="F989" i="1"/>
  <c r="G989" i="1" s="1"/>
  <c r="F577" i="1"/>
  <c r="G577" i="1" s="1"/>
  <c r="F1299" i="1"/>
  <c r="G1299" i="1" s="1"/>
  <c r="F416" i="1"/>
  <c r="G416" i="1" s="1"/>
  <c r="F498" i="1"/>
  <c r="G498" i="1" s="1"/>
  <c r="F1086" i="1"/>
  <c r="G1086" i="1" s="1"/>
  <c r="F1290" i="1"/>
  <c r="G1290" i="1" s="1"/>
  <c r="F335" i="1"/>
  <c r="G335" i="1" s="1"/>
  <c r="F1480" i="1"/>
  <c r="G1480" i="1" s="1"/>
  <c r="F535" i="1"/>
  <c r="G535" i="1" s="1"/>
  <c r="F869" i="1"/>
  <c r="G869" i="1" s="1"/>
  <c r="F1876" i="1"/>
  <c r="G1876" i="1" s="1"/>
  <c r="F1700" i="1"/>
  <c r="G1700" i="1" s="1"/>
  <c r="F1826" i="1"/>
  <c r="G1826" i="1" s="1"/>
  <c r="F43" i="1"/>
  <c r="G43" i="1" s="1"/>
  <c r="F326" i="1"/>
  <c r="G326" i="1" s="1"/>
  <c r="F1870" i="1"/>
  <c r="G1870" i="1" s="1"/>
  <c r="F1418" i="1"/>
  <c r="G1418" i="1" s="1"/>
  <c r="F1440" i="1"/>
  <c r="G1440" i="1" s="1"/>
  <c r="F933" i="1"/>
  <c r="G933" i="1" s="1"/>
  <c r="F978" i="1"/>
  <c r="G978" i="1" s="1"/>
  <c r="F343" i="1"/>
  <c r="G343" i="1" s="1"/>
  <c r="F1816" i="1"/>
  <c r="G1816" i="1" s="1"/>
  <c r="F1341" i="1"/>
  <c r="G1341" i="1" s="1"/>
  <c r="F728" i="1"/>
  <c r="G728" i="1" s="1"/>
  <c r="F45" i="1"/>
  <c r="G45" i="1" s="1"/>
  <c r="F1892" i="1"/>
  <c r="G1892" i="1" s="1"/>
  <c r="F39" i="1"/>
  <c r="G39" i="1" s="1"/>
  <c r="F184" i="1"/>
  <c r="G184" i="1" s="1"/>
  <c r="F1842" i="1"/>
  <c r="G1842" i="1" s="1"/>
  <c r="F1378" i="1"/>
  <c r="G1378" i="1" s="1"/>
  <c r="F1477" i="1"/>
  <c r="G1477" i="1" s="1"/>
  <c r="F792" i="1"/>
  <c r="G792" i="1" s="1"/>
  <c r="F1047" i="1"/>
  <c r="G1047" i="1" s="1"/>
  <c r="F462" i="1"/>
  <c r="G462" i="1" s="1"/>
  <c r="F1082" i="1"/>
  <c r="G1082" i="1" s="1"/>
  <c r="F1250" i="1"/>
  <c r="G1250" i="1" s="1"/>
  <c r="F754" i="1"/>
  <c r="G754" i="1" s="1"/>
  <c r="F364" i="1"/>
  <c r="G364" i="1" s="1"/>
  <c r="F41" i="1"/>
  <c r="G41" i="1" s="1"/>
  <c r="F57" i="1"/>
  <c r="G57" i="1" s="1"/>
  <c r="F1483" i="1"/>
  <c r="G1483" i="1" s="1"/>
  <c r="F303" i="1"/>
  <c r="G303" i="1" s="1"/>
  <c r="F34" i="1"/>
  <c r="G34" i="1" s="1"/>
  <c r="F1663" i="1"/>
  <c r="G1663" i="1" s="1"/>
  <c r="F288" i="1"/>
  <c r="G288" i="1" s="1"/>
  <c r="F300" i="1"/>
  <c r="G300" i="1" s="1"/>
  <c r="F1729" i="1"/>
  <c r="G1729" i="1" s="1"/>
  <c r="F744" i="1"/>
  <c r="G744" i="1" s="1"/>
  <c r="F1157" i="1"/>
  <c r="G1157" i="1" s="1"/>
  <c r="F227" i="1"/>
  <c r="G227" i="1" s="1"/>
  <c r="F947" i="1"/>
  <c r="G947" i="1" s="1"/>
  <c r="F672" i="1"/>
  <c r="G672" i="1" s="1"/>
  <c r="F17" i="1"/>
  <c r="G17" i="1" s="1"/>
  <c r="F1896" i="1"/>
  <c r="G1896" i="1" s="1"/>
  <c r="F66" i="1"/>
  <c r="G66" i="1" s="1"/>
  <c r="F414" i="1"/>
  <c r="G414" i="1" s="1"/>
  <c r="F1473" i="1"/>
  <c r="G1473" i="1" s="1"/>
  <c r="F1404" i="1"/>
  <c r="G1404" i="1" s="1"/>
  <c r="F269" i="1"/>
  <c r="G269" i="1" s="1"/>
  <c r="F340" i="1"/>
  <c r="G340" i="1" s="1"/>
  <c r="F1471" i="1"/>
  <c r="G1471" i="1" s="1"/>
  <c r="F1372" i="1"/>
  <c r="G1372" i="1" s="1"/>
  <c r="F763" i="1"/>
  <c r="G763" i="1" s="1"/>
  <c r="F751" i="1"/>
  <c r="G751" i="1" s="1"/>
  <c r="F205" i="1"/>
  <c r="G205" i="1" s="1"/>
  <c r="F698" i="1"/>
  <c r="G698" i="1" s="1"/>
  <c r="F912" i="1"/>
  <c r="G912" i="1" s="1"/>
  <c r="F1527" i="1"/>
  <c r="G1527" i="1" s="1"/>
  <c r="F1691" i="1"/>
  <c r="G1691" i="1" s="1"/>
  <c r="F11" i="1"/>
  <c r="G11" i="1" s="1"/>
  <c r="F234" i="1"/>
  <c r="G234" i="1" s="1"/>
  <c r="F1369" i="1"/>
  <c r="G1369" i="1" s="1"/>
  <c r="F714" i="1"/>
  <c r="G714" i="1" s="1"/>
  <c r="F323" i="1"/>
  <c r="G323" i="1" s="1"/>
  <c r="F1187" i="1"/>
  <c r="G1187" i="1" s="1"/>
  <c r="F141" i="1"/>
  <c r="G141" i="1" s="1"/>
  <c r="F594" i="1"/>
  <c r="G594" i="1" s="1"/>
  <c r="F1029" i="1"/>
  <c r="G1029" i="1" s="1"/>
  <c r="F1172" i="1"/>
  <c r="G1172" i="1" s="1"/>
  <c r="F830" i="1"/>
  <c r="G830" i="1" s="1"/>
  <c r="F81" i="1"/>
  <c r="G81" i="1" s="1"/>
  <c r="F955" i="1"/>
  <c r="G955" i="1" s="1"/>
  <c r="F1335" i="1"/>
  <c r="G1335" i="1" s="1"/>
  <c r="F212" i="1"/>
  <c r="G212" i="1" s="1"/>
  <c r="F202" i="1"/>
  <c r="G202" i="1" s="1"/>
  <c r="F1820" i="1"/>
  <c r="G1820" i="1" s="1"/>
  <c r="F449" i="1"/>
  <c r="G449" i="1" s="1"/>
  <c r="F1666" i="1"/>
  <c r="G1666" i="1" s="1"/>
  <c r="F1427" i="1"/>
  <c r="G1427" i="1" s="1"/>
  <c r="F1675" i="1"/>
  <c r="G1675" i="1" s="1"/>
  <c r="F1697" i="1"/>
  <c r="G1697" i="1" s="1"/>
  <c r="F1818" i="1"/>
  <c r="G1818" i="1" s="1"/>
  <c r="F1492" i="1"/>
  <c r="G1492" i="1" s="1"/>
  <c r="F1344" i="1"/>
  <c r="G1344" i="1" s="1"/>
  <c r="F1804" i="1"/>
  <c r="G1804" i="1" s="1"/>
  <c r="F796" i="1"/>
  <c r="G796" i="1" s="1"/>
  <c r="F832" i="1"/>
  <c r="G832" i="1" s="1"/>
  <c r="F1814" i="1"/>
  <c r="G1814" i="1" s="1"/>
  <c r="F377" i="1"/>
  <c r="G377" i="1" s="1"/>
  <c r="F963" i="1"/>
  <c r="G963" i="1" s="1"/>
  <c r="F1890" i="1"/>
  <c r="G1890" i="1" s="1"/>
  <c r="F1202" i="1"/>
  <c r="G1202" i="1" s="1"/>
  <c r="F1244" i="1"/>
  <c r="G1244" i="1" s="1"/>
  <c r="F1902" i="1"/>
  <c r="G1902" i="1" s="1"/>
  <c r="F1033" i="1"/>
  <c r="G1033" i="1" s="1"/>
  <c r="F1089" i="1"/>
  <c r="G1089" i="1" s="1"/>
  <c r="F1541" i="1"/>
  <c r="G1541" i="1" s="1"/>
  <c r="F510" i="1"/>
  <c r="G510" i="1" s="1"/>
  <c r="F1293" i="1"/>
  <c r="G1293" i="1" s="1"/>
  <c r="F903" i="1"/>
  <c r="G903" i="1" s="1"/>
  <c r="F803" i="1"/>
  <c r="G803" i="1" s="1"/>
  <c r="F875" i="1"/>
  <c r="G875" i="1" s="1"/>
  <c r="F1097" i="1"/>
  <c r="G1097" i="1" s="1"/>
  <c r="F297" i="1"/>
  <c r="G297" i="1" s="1"/>
  <c r="F1787" i="1"/>
  <c r="G1787" i="1" s="1"/>
  <c r="F519" i="1"/>
  <c r="G519" i="1" s="1"/>
  <c r="F592" i="1"/>
  <c r="G592" i="1" s="1"/>
  <c r="F1681" i="1"/>
  <c r="G1681" i="1" s="1"/>
  <c r="F1031" i="1"/>
  <c r="G1031" i="1" s="1"/>
  <c r="F856" i="1"/>
  <c r="G856" i="1" s="1"/>
  <c r="F485" i="1"/>
  <c r="G485" i="1" s="1"/>
  <c r="F1296" i="1"/>
  <c r="G1296" i="1" s="1"/>
  <c r="F1775" i="1"/>
  <c r="G1775" i="1" s="1"/>
  <c r="F20" i="1"/>
  <c r="G20" i="1" s="1"/>
  <c r="F1790" i="1"/>
  <c r="G1790" i="1" s="1"/>
  <c r="F1499" i="1"/>
  <c r="G1499" i="1" s="1"/>
  <c r="F1712" i="1"/>
  <c r="G1712" i="1" s="1"/>
  <c r="F1502" i="1"/>
  <c r="G1502" i="1" s="1"/>
  <c r="F162" i="1"/>
  <c r="G162" i="1" s="1"/>
  <c r="F724" i="1"/>
  <c r="G724" i="1" s="1"/>
  <c r="F1160" i="1"/>
  <c r="G1160" i="1" s="1"/>
  <c r="F1142" i="1"/>
  <c r="G1142" i="1" s="1"/>
  <c r="F645" i="1"/>
  <c r="G645" i="1" s="1"/>
  <c r="F26" i="1"/>
  <c r="G26" i="1" s="1"/>
  <c r="F1657" i="1"/>
  <c r="G1657" i="1" s="1"/>
  <c r="F1648" i="1"/>
  <c r="G1648" i="1" s="1"/>
  <c r="F1008" i="1"/>
  <c r="G1008" i="1" s="1"/>
  <c r="F596" i="1"/>
  <c r="G596" i="1" s="1"/>
  <c r="F1539" i="1"/>
  <c r="G1539" i="1" s="1"/>
  <c r="F317" i="1"/>
  <c r="G317" i="1" s="1"/>
  <c r="F1060" i="1"/>
  <c r="G1060" i="1" s="1"/>
  <c r="F1314" i="1"/>
  <c r="G1314" i="1" s="1"/>
  <c r="F681" i="1"/>
  <c r="G681" i="1" s="1"/>
  <c r="F600" i="1"/>
  <c r="G600" i="1" s="1"/>
  <c r="F108" i="1"/>
  <c r="G108" i="1" s="1"/>
  <c r="F941" i="1"/>
  <c r="G941" i="1" s="1"/>
  <c r="F1765" i="1"/>
  <c r="G1765" i="1" s="1"/>
  <c r="F69" i="1"/>
  <c r="G69" i="1" s="1"/>
  <c r="F860" i="1"/>
  <c r="G860" i="1" s="1"/>
  <c r="F522" i="1"/>
  <c r="G522" i="1" s="1"/>
  <c r="F742" i="1"/>
  <c r="G742" i="1" s="1"/>
  <c r="F1732" i="1"/>
  <c r="G1732" i="1" s="1"/>
  <c r="F794" i="1"/>
  <c r="G794" i="1" s="1"/>
  <c r="F993" i="1"/>
  <c r="G993" i="1" s="1"/>
  <c r="F390" i="1"/>
  <c r="G390" i="1" s="1"/>
  <c r="F651" i="1"/>
  <c r="G651" i="1" s="1"/>
  <c r="F1043" i="1"/>
  <c r="G1043" i="1" s="1"/>
  <c r="F1858" i="1"/>
  <c r="G1858" i="1" s="1"/>
  <c r="F1577" i="1"/>
  <c r="G1577" i="1"/>
  <c r="F1614" i="1"/>
  <c r="G1614" i="1" s="1"/>
  <c r="F1568" i="1"/>
  <c r="G1568" i="1" s="1"/>
  <c r="F1625" i="1"/>
  <c r="G1625" i="1" s="1"/>
  <c r="F1610" i="1"/>
  <c r="G1610" i="1"/>
  <c r="F1612" i="1"/>
  <c r="G1612" i="1" s="1"/>
  <c r="F1616" i="1"/>
  <c r="G1616" i="1" s="1"/>
  <c r="F1587" i="1"/>
  <c r="G1587" i="1" s="1"/>
  <c r="F1618" i="1"/>
  <c r="G1618" i="1" s="1"/>
  <c r="F1583" i="1"/>
  <c r="G1583" i="1" s="1"/>
  <c r="F1589" i="1"/>
  <c r="G1589" i="1" s="1"/>
  <c r="F1627" i="1"/>
  <c r="G1627" i="1"/>
  <c r="F1604" i="1"/>
  <c r="G1604" i="1"/>
  <c r="F1591" i="1"/>
  <c r="G1591" i="1" s="1"/>
  <c r="F1629" i="1"/>
  <c r="G1629" i="1"/>
  <c r="F1593" i="1"/>
  <c r="G1593" i="1" s="1"/>
  <c r="F1581" i="1"/>
  <c r="G1581" i="1"/>
  <c r="F1620" i="1"/>
  <c r="G1620" i="1" s="1"/>
  <c r="F1579" i="1"/>
  <c r="G1579" i="1"/>
  <c r="F1598" i="1"/>
  <c r="G1598" i="1" s="1"/>
  <c r="F1601" i="1"/>
  <c r="G1601" i="1"/>
  <c r="F1585" i="1"/>
  <c r="G1585" i="1" s="1"/>
  <c r="F1575" i="1"/>
  <c r="G1575" i="1"/>
  <c r="F1573" i="1"/>
  <c r="G1573" i="1" s="1"/>
  <c r="F329" i="1"/>
  <c r="G329" i="1"/>
  <c r="F1862" i="1"/>
  <c r="G1862" i="1" s="1"/>
  <c r="F1139" i="1"/>
  <c r="G1139" i="1"/>
  <c r="F1771" i="1"/>
  <c r="G1771" i="1" s="1"/>
  <c r="G1798" i="1" s="1"/>
  <c r="F1900" i="1"/>
  <c r="G1900" i="1"/>
  <c r="F1834" i="1"/>
  <c r="G1834" i="1" s="1"/>
  <c r="F111" i="1"/>
  <c r="G111" i="1"/>
  <c r="F1230" i="1"/>
  <c r="G1230" i="1" s="1"/>
  <c r="F1356" i="1"/>
  <c r="G1356" i="1"/>
  <c r="F282" i="1"/>
  <c r="G282" i="1" s="1"/>
  <c r="G308" i="1" s="1"/>
  <c r="F895" i="1"/>
  <c r="G895" i="1"/>
  <c r="F1227" i="1"/>
  <c r="G1227" i="1" s="1"/>
  <c r="F1119" i="1"/>
  <c r="G1119" i="1"/>
  <c r="F1864" i="1"/>
  <c r="G1864" i="1" s="1"/>
  <c r="F1808" i="1"/>
  <c r="G1808" i="1"/>
  <c r="F1208" i="1"/>
  <c r="G1208" i="1" s="1"/>
  <c r="F788" i="1"/>
  <c r="G788" i="1"/>
  <c r="F838" i="1"/>
  <c r="G838" i="1" s="1"/>
  <c r="G984" i="1" s="1"/>
  <c r="C16" i="2" s="1"/>
  <c r="F1874" i="1"/>
  <c r="G1874" i="1"/>
  <c r="F1253" i="1"/>
  <c r="G1253" i="1" s="1"/>
  <c r="F991" i="1"/>
  <c r="G991" i="1"/>
  <c r="F549" i="1"/>
  <c r="G549" i="1" s="1"/>
  <c r="F1866" i="1"/>
  <c r="G1866" i="1"/>
  <c r="F368" i="1"/>
  <c r="G368" i="1" s="1"/>
  <c r="F1886" i="1"/>
  <c r="G1886" i="1"/>
  <c r="F476" i="1"/>
  <c r="G476" i="1" s="1"/>
  <c r="F1894" i="1"/>
  <c r="G1894" i="1"/>
  <c r="F867" i="1"/>
  <c r="G867" i="1" s="1"/>
  <c r="G1284" i="1"/>
  <c r="C22" i="2"/>
  <c r="G1051" i="1"/>
  <c r="C17" i="2" s="1"/>
  <c r="G1133" i="1"/>
  <c r="C19" i="2" s="1"/>
  <c r="G1543" i="1"/>
  <c r="C27" i="2" s="1"/>
  <c r="G1332" i="1"/>
  <c r="C23" i="2"/>
  <c r="G1443" i="1"/>
  <c r="C25" i="2" s="1"/>
  <c r="G1561" i="1"/>
  <c r="C28" i="2" s="1"/>
  <c r="G1091" i="1"/>
  <c r="C18" i="2" s="1"/>
  <c r="C30" i="2"/>
  <c r="G1380" i="1"/>
  <c r="C24" i="2"/>
  <c r="G1169" i="1"/>
  <c r="C20" i="2" s="1"/>
  <c r="G1512" i="1"/>
  <c r="C26" i="2"/>
  <c r="G337" i="1"/>
  <c r="C12" i="2"/>
  <c r="G179" i="1"/>
  <c r="C8" i="2" s="1"/>
  <c r="G642" i="1"/>
  <c r="C14" i="2" s="1"/>
  <c r="G704" i="1"/>
  <c r="C15" i="2" s="1"/>
  <c r="G52" i="1"/>
  <c r="G271" i="1"/>
  <c r="C10" i="2"/>
  <c r="G207" i="1"/>
  <c r="C9" i="2" s="1"/>
  <c r="C11" i="2"/>
  <c r="L27" i="2"/>
  <c r="C7" i="2"/>
  <c r="H28" i="2"/>
  <c r="P16" i="2"/>
  <c r="F28" i="2"/>
  <c r="L16" i="2"/>
  <c r="F23" i="2"/>
  <c r="P23" i="2"/>
  <c r="H23" i="2"/>
  <c r="N23" i="2"/>
  <c r="J23" i="2"/>
  <c r="L23" i="2"/>
  <c r="R23" i="2"/>
  <c r="P27" i="2"/>
  <c r="R10" i="2"/>
  <c r="P26" i="2"/>
  <c r="N24" i="2"/>
  <c r="H24" i="2"/>
  <c r="J24" i="2"/>
  <c r="L24" i="2"/>
  <c r="P24" i="2"/>
  <c r="R22" i="2"/>
  <c r="J22" i="2"/>
  <c r="L22" i="2"/>
  <c r="J19" i="2"/>
  <c r="N12" i="2"/>
  <c r="J12" i="2"/>
  <c r="F12" i="2"/>
  <c r="R12" i="2"/>
  <c r="L12" i="2"/>
  <c r="H12" i="2"/>
  <c r="J8" i="2"/>
  <c r="F24" i="2"/>
  <c r="H19" i="2"/>
  <c r="N16" i="2"/>
  <c r="R24" i="2"/>
  <c r="N15" i="2"/>
  <c r="N22" i="2"/>
  <c r="P22" i="2"/>
  <c r="F22" i="2"/>
  <c r="H22" i="2"/>
  <c r="F30" i="2"/>
  <c r="J14" i="2"/>
  <c r="N14" i="2"/>
  <c r="S24" i="2"/>
  <c r="T24" i="2" s="1"/>
  <c r="S23" i="2"/>
  <c r="T23" i="2" s="1"/>
  <c r="H7" i="2"/>
  <c r="R7" i="2"/>
  <c r="S12" i="2"/>
  <c r="T12" i="2" s="1"/>
  <c r="G1443" i="3" l="1"/>
  <c r="C25" i="7" s="1"/>
  <c r="H25" i="7" s="1"/>
  <c r="J25" i="7"/>
  <c r="L25" i="7"/>
  <c r="F25" i="7"/>
  <c r="N25" i="7"/>
  <c r="G1051" i="3"/>
  <c r="C17" i="7" s="1"/>
  <c r="G1284" i="3"/>
  <c r="C22" i="7" s="1"/>
  <c r="G1806" i="3"/>
  <c r="C31" i="7" s="1"/>
  <c r="G470" i="3"/>
  <c r="C13" i="7" s="1"/>
  <c r="G1091" i="3"/>
  <c r="C18" i="7" s="1"/>
  <c r="G207" i="3"/>
  <c r="C9" i="7" s="1"/>
  <c r="G337" i="3"/>
  <c r="C12" i="7" s="1"/>
  <c r="G1332" i="3"/>
  <c r="C23" i="7" s="1"/>
  <c r="G1169" i="3"/>
  <c r="C20" i="7" s="1"/>
  <c r="C20" i="5" s="1"/>
  <c r="G1561" i="3"/>
  <c r="C28" i="7" s="1"/>
  <c r="G1133" i="3"/>
  <c r="C19" i="7" s="1"/>
  <c r="G1543" i="3"/>
  <c r="C27" i="7" s="1"/>
  <c r="G1234" i="3"/>
  <c r="G1270" i="3" s="1"/>
  <c r="C21" i="7" s="1"/>
  <c r="G271" i="3"/>
  <c r="C10" i="7" s="1"/>
  <c r="F10" i="7" s="1"/>
  <c r="J9" i="7"/>
  <c r="F9" i="7"/>
  <c r="R9" i="7"/>
  <c r="N9" i="7"/>
  <c r="H9" i="7"/>
  <c r="L9" i="7"/>
  <c r="R11" i="2"/>
  <c r="N11" i="2"/>
  <c r="H11" i="2"/>
  <c r="L11" i="2"/>
  <c r="F11" i="2"/>
  <c r="J11" i="2"/>
  <c r="R30" i="2"/>
  <c r="N30" i="2"/>
  <c r="P30" i="2"/>
  <c r="J30" i="2"/>
  <c r="L30" i="2"/>
  <c r="H30" i="2"/>
  <c r="H17" i="2"/>
  <c r="N17" i="2"/>
  <c r="F17" i="2"/>
  <c r="P17" i="2"/>
  <c r="J17" i="2"/>
  <c r="C17" i="5"/>
  <c r="L17" i="2"/>
  <c r="R17" i="2"/>
  <c r="S22" i="2"/>
  <c r="T22" i="2" s="1"/>
  <c r="L9" i="2"/>
  <c r="L9" i="5" s="1"/>
  <c r="K9" i="5" s="1"/>
  <c r="R9" i="2"/>
  <c r="C9" i="5"/>
  <c r="F9" i="2"/>
  <c r="H9" i="2"/>
  <c r="N9" i="2"/>
  <c r="N9" i="5" s="1"/>
  <c r="M9" i="5" s="1"/>
  <c r="J9" i="2"/>
  <c r="P18" i="2"/>
  <c r="H18" i="2"/>
  <c r="N18" i="2"/>
  <c r="F18" i="2"/>
  <c r="R18" i="2"/>
  <c r="L18" i="2"/>
  <c r="J18" i="2"/>
  <c r="L7" i="2"/>
  <c r="N7" i="2"/>
  <c r="J7" i="2"/>
  <c r="F7" i="2"/>
  <c r="J10" i="2"/>
  <c r="L10" i="2"/>
  <c r="H10" i="2"/>
  <c r="N10" i="2"/>
  <c r="F10" i="2"/>
  <c r="N28" i="2"/>
  <c r="L28" i="2"/>
  <c r="J28" i="2"/>
  <c r="R28" i="2"/>
  <c r="P28" i="2"/>
  <c r="C28" i="5"/>
  <c r="L26" i="2"/>
  <c r="H26" i="2"/>
  <c r="F26" i="2"/>
  <c r="J26" i="2"/>
  <c r="R26" i="2"/>
  <c r="N26" i="2"/>
  <c r="N25" i="2"/>
  <c r="R25" i="2"/>
  <c r="P25" i="2"/>
  <c r="F25" i="2"/>
  <c r="L25" i="2"/>
  <c r="H25" i="2"/>
  <c r="C25" i="5"/>
  <c r="J25" i="2"/>
  <c r="J25" i="5" s="1"/>
  <c r="I25" i="5" s="1"/>
  <c r="J16" i="2"/>
  <c r="R16" i="2"/>
  <c r="F16" i="2"/>
  <c r="H16" i="2"/>
  <c r="F15" i="2"/>
  <c r="R15" i="2"/>
  <c r="P15" i="2"/>
  <c r="H15" i="2"/>
  <c r="L15" i="2"/>
  <c r="J15" i="2"/>
  <c r="R20" i="2"/>
  <c r="N20" i="2"/>
  <c r="H20" i="2"/>
  <c r="P20" i="2"/>
  <c r="L20" i="2"/>
  <c r="F20" i="2"/>
  <c r="J20" i="2"/>
  <c r="H14" i="2"/>
  <c r="R14" i="2"/>
  <c r="F14" i="2"/>
  <c r="L14" i="2"/>
  <c r="H27" i="2"/>
  <c r="N27" i="2"/>
  <c r="R27" i="2"/>
  <c r="F27" i="2"/>
  <c r="C27" i="5"/>
  <c r="J27" i="2"/>
  <c r="G1907" i="1"/>
  <c r="C31" i="2" s="1"/>
  <c r="S28" i="2"/>
  <c r="T28" i="2" s="1"/>
  <c r="L8" i="2"/>
  <c r="R8" i="2"/>
  <c r="F8" i="2"/>
  <c r="N8" i="2"/>
  <c r="H8" i="2"/>
  <c r="L19" i="2"/>
  <c r="N19" i="2"/>
  <c r="F19" i="2"/>
  <c r="P19" i="2"/>
  <c r="R19" i="2"/>
  <c r="C19" i="5"/>
  <c r="G1270" i="1"/>
  <c r="C21" i="2" s="1"/>
  <c r="G1631" i="1"/>
  <c r="C29" i="2" s="1"/>
  <c r="G984" i="3"/>
  <c r="C16" i="7" s="1"/>
  <c r="C16" i="5" s="1"/>
  <c r="G1631" i="3"/>
  <c r="C29" i="7" s="1"/>
  <c r="G642" i="3"/>
  <c r="C14" i="7" s="1"/>
  <c r="G1798" i="3"/>
  <c r="C30" i="7" s="1"/>
  <c r="C30" i="5" s="1"/>
  <c r="G179" i="3"/>
  <c r="C8" i="7" s="1"/>
  <c r="C8" i="5" s="1"/>
  <c r="G308" i="3"/>
  <c r="C11" i="7" s="1"/>
  <c r="C11" i="5" s="1"/>
  <c r="G704" i="3"/>
  <c r="C15" i="7" s="1"/>
  <c r="G1512" i="3"/>
  <c r="C26" i="7" s="1"/>
  <c r="G1380" i="3"/>
  <c r="C24" i="7" s="1"/>
  <c r="G52" i="3"/>
  <c r="F445" i="1"/>
  <c r="G445" i="1" s="1"/>
  <c r="G470" i="1" s="1"/>
  <c r="I1234" i="3"/>
  <c r="I1235" i="3" s="1"/>
  <c r="I1236" i="3" s="1"/>
  <c r="I1233" i="3"/>
  <c r="P25" i="7" l="1"/>
  <c r="R25" i="7"/>
  <c r="R25" i="5" s="1"/>
  <c r="Q25" i="5" s="1"/>
  <c r="H25" i="5"/>
  <c r="G25" i="5" s="1"/>
  <c r="L25" i="5"/>
  <c r="N25" i="5"/>
  <c r="M25" i="5" s="1"/>
  <c r="L21" i="7"/>
  <c r="H21" i="7"/>
  <c r="P21" i="7"/>
  <c r="N21" i="7"/>
  <c r="R21" i="7"/>
  <c r="J21" i="7"/>
  <c r="F21" i="7"/>
  <c r="R19" i="5"/>
  <c r="Q19" i="5" s="1"/>
  <c r="L23" i="7"/>
  <c r="L23" i="5" s="1"/>
  <c r="K23" i="5" s="1"/>
  <c r="F23" i="7"/>
  <c r="J23" i="7"/>
  <c r="J23" i="5" s="1"/>
  <c r="I23" i="5" s="1"/>
  <c r="H23" i="7"/>
  <c r="H23" i="5" s="1"/>
  <c r="G23" i="5" s="1"/>
  <c r="N23" i="7"/>
  <c r="N23" i="5" s="1"/>
  <c r="C23" i="5"/>
  <c r="R23" i="7"/>
  <c r="R23" i="5" s="1"/>
  <c r="P23" i="7"/>
  <c r="P23" i="5" s="1"/>
  <c r="J12" i="7"/>
  <c r="J12" i="5" s="1"/>
  <c r="L12" i="7"/>
  <c r="L12" i="5" s="1"/>
  <c r="F12" i="7"/>
  <c r="N12" i="7"/>
  <c r="N12" i="5" s="1"/>
  <c r="M12" i="5" s="1"/>
  <c r="R12" i="7"/>
  <c r="R12" i="5" s="1"/>
  <c r="Q12" i="5" s="1"/>
  <c r="H12" i="7"/>
  <c r="H12" i="5" s="1"/>
  <c r="G12" i="5" s="1"/>
  <c r="C12" i="5"/>
  <c r="S25" i="7"/>
  <c r="T25" i="7" s="1"/>
  <c r="R13" i="7"/>
  <c r="J13" i="7"/>
  <c r="F13" i="7"/>
  <c r="H13" i="7"/>
  <c r="N13" i="7"/>
  <c r="L13" i="7"/>
  <c r="N18" i="7"/>
  <c r="L18" i="7"/>
  <c r="L18" i="5" s="1"/>
  <c r="K18" i="5" s="1"/>
  <c r="P18" i="7"/>
  <c r="P18" i="5" s="1"/>
  <c r="O18" i="5" s="1"/>
  <c r="R18" i="7"/>
  <c r="R18" i="5" s="1"/>
  <c r="Q18" i="5" s="1"/>
  <c r="F18" i="7"/>
  <c r="J18" i="7"/>
  <c r="H18" i="7"/>
  <c r="H18" i="5" s="1"/>
  <c r="G18" i="5" s="1"/>
  <c r="C18" i="5"/>
  <c r="J27" i="7"/>
  <c r="J27" i="5" s="1"/>
  <c r="I27" i="5" s="1"/>
  <c r="P27" i="7"/>
  <c r="P27" i="5" s="1"/>
  <c r="O27" i="5" s="1"/>
  <c r="H27" i="7"/>
  <c r="H27" i="5" s="1"/>
  <c r="G27" i="5" s="1"/>
  <c r="L27" i="7"/>
  <c r="L27" i="5" s="1"/>
  <c r="K27" i="5" s="1"/>
  <c r="N27" i="7"/>
  <c r="N27" i="5" s="1"/>
  <c r="M27" i="5" s="1"/>
  <c r="F27" i="7"/>
  <c r="R27" i="7"/>
  <c r="R27" i="5" s="1"/>
  <c r="Q27" i="5" s="1"/>
  <c r="P31" i="7"/>
  <c r="R31" i="7"/>
  <c r="F31" i="7"/>
  <c r="L31" i="7"/>
  <c r="N31" i="7"/>
  <c r="H31" i="7"/>
  <c r="J31" i="7"/>
  <c r="N17" i="5"/>
  <c r="M17" i="5" s="1"/>
  <c r="F19" i="7"/>
  <c r="F19" i="5" s="1"/>
  <c r="P19" i="7"/>
  <c r="P19" i="5" s="1"/>
  <c r="O19" i="5" s="1"/>
  <c r="R19" i="7"/>
  <c r="H19" i="7"/>
  <c r="H19" i="5" s="1"/>
  <c r="G19" i="5" s="1"/>
  <c r="J19" i="7"/>
  <c r="J19" i="5" s="1"/>
  <c r="I19" i="5" s="1"/>
  <c r="N19" i="7"/>
  <c r="L19" i="7"/>
  <c r="L19" i="5" s="1"/>
  <c r="K19" i="5" s="1"/>
  <c r="F22" i="7"/>
  <c r="C22" i="5"/>
  <c r="L22" i="7"/>
  <c r="L22" i="5" s="1"/>
  <c r="K22" i="5" s="1"/>
  <c r="P22" i="7"/>
  <c r="P22" i="5" s="1"/>
  <c r="O22" i="5" s="1"/>
  <c r="R22" i="7"/>
  <c r="R22" i="5" s="1"/>
  <c r="H22" i="7"/>
  <c r="H22" i="5" s="1"/>
  <c r="G22" i="5" s="1"/>
  <c r="N22" i="7"/>
  <c r="N22" i="5" s="1"/>
  <c r="M22" i="5" s="1"/>
  <c r="J22" i="7"/>
  <c r="J22" i="5" s="1"/>
  <c r="I22" i="5" s="1"/>
  <c r="F20" i="7"/>
  <c r="J20" i="7"/>
  <c r="J20" i="5" s="1"/>
  <c r="I20" i="5" s="1"/>
  <c r="P20" i="7"/>
  <c r="P20" i="5" s="1"/>
  <c r="O20" i="5" s="1"/>
  <c r="N20" i="7"/>
  <c r="N20" i="5" s="1"/>
  <c r="M20" i="5" s="1"/>
  <c r="L20" i="7"/>
  <c r="L20" i="5" s="1"/>
  <c r="K20" i="5" s="1"/>
  <c r="H20" i="7"/>
  <c r="H20" i="5" s="1"/>
  <c r="G20" i="5" s="1"/>
  <c r="R20" i="7"/>
  <c r="N19" i="5"/>
  <c r="M19" i="5" s="1"/>
  <c r="N18" i="5"/>
  <c r="R20" i="5"/>
  <c r="Q20" i="5" s="1"/>
  <c r="P25" i="5"/>
  <c r="O25" i="5" s="1"/>
  <c r="J18" i="5"/>
  <c r="I18" i="5" s="1"/>
  <c r="J28" i="7"/>
  <c r="J28" i="5" s="1"/>
  <c r="I28" i="5" s="1"/>
  <c r="H28" i="7"/>
  <c r="H28" i="5" s="1"/>
  <c r="G28" i="5" s="1"/>
  <c r="R28" i="7"/>
  <c r="R28" i="5" s="1"/>
  <c r="Q28" i="5" s="1"/>
  <c r="P28" i="7"/>
  <c r="P28" i="5" s="1"/>
  <c r="O28" i="5" s="1"/>
  <c r="F28" i="7"/>
  <c r="L28" i="7"/>
  <c r="L28" i="5" s="1"/>
  <c r="K28" i="5" s="1"/>
  <c r="N28" i="7"/>
  <c r="N28" i="5" s="1"/>
  <c r="M28" i="5" s="1"/>
  <c r="L17" i="7"/>
  <c r="L17" i="5" s="1"/>
  <c r="K17" i="5" s="1"/>
  <c r="H17" i="7"/>
  <c r="H17" i="5" s="1"/>
  <c r="G17" i="5" s="1"/>
  <c r="F17" i="7"/>
  <c r="J17" i="7"/>
  <c r="J17" i="5" s="1"/>
  <c r="I17" i="5" s="1"/>
  <c r="R17" i="7"/>
  <c r="R17" i="5" s="1"/>
  <c r="Q17" i="5" s="1"/>
  <c r="N17" i="7"/>
  <c r="P17" i="7"/>
  <c r="P17" i="5" s="1"/>
  <c r="O17" i="5" s="1"/>
  <c r="C10" i="5"/>
  <c r="N10" i="7"/>
  <c r="N10" i="5" s="1"/>
  <c r="M10" i="5" s="1"/>
  <c r="H10" i="7"/>
  <c r="H10" i="5" s="1"/>
  <c r="G10" i="5" s="1"/>
  <c r="R10" i="7"/>
  <c r="R10" i="5" s="1"/>
  <c r="Q10" i="5" s="1"/>
  <c r="J10" i="7"/>
  <c r="J10" i="5" s="1"/>
  <c r="I10" i="5" s="1"/>
  <c r="L10" i="7"/>
  <c r="L10" i="5" s="1"/>
  <c r="K10" i="5" s="1"/>
  <c r="H9" i="5"/>
  <c r="G9" i="5" s="1"/>
  <c r="S9" i="7"/>
  <c r="T9" i="7" s="1"/>
  <c r="R9" i="5"/>
  <c r="Q9" i="5" s="1"/>
  <c r="J9" i="5"/>
  <c r="I9" i="5" s="1"/>
  <c r="C13" i="2"/>
  <c r="G1908" i="1"/>
  <c r="G1911" i="1" s="1"/>
  <c r="G5" i="1" s="1"/>
  <c r="K25" i="5"/>
  <c r="S17" i="2"/>
  <c r="T17" i="2" s="1"/>
  <c r="S25" i="2"/>
  <c r="T25" i="2" s="1"/>
  <c r="F25" i="5"/>
  <c r="S26" i="2"/>
  <c r="T26" i="2" s="1"/>
  <c r="P29" i="7"/>
  <c r="H29" i="7"/>
  <c r="J29" i="7"/>
  <c r="N29" i="7"/>
  <c r="L29" i="7"/>
  <c r="F29" i="7"/>
  <c r="R29" i="7"/>
  <c r="C29" i="5"/>
  <c r="R29" i="2"/>
  <c r="R29" i="5" s="1"/>
  <c r="Q29" i="5" s="1"/>
  <c r="J29" i="2"/>
  <c r="P29" i="2"/>
  <c r="N29" i="2"/>
  <c r="F29" i="2"/>
  <c r="L29" i="2"/>
  <c r="H29" i="2"/>
  <c r="H11" i="7"/>
  <c r="H11" i="5" s="1"/>
  <c r="G11" i="5" s="1"/>
  <c r="L11" i="7"/>
  <c r="L11" i="5" s="1"/>
  <c r="K11" i="5" s="1"/>
  <c r="R11" i="7"/>
  <c r="R11" i="5" s="1"/>
  <c r="Q11" i="5" s="1"/>
  <c r="J11" i="7"/>
  <c r="J11" i="5" s="1"/>
  <c r="I11" i="5" s="1"/>
  <c r="F11" i="7"/>
  <c r="F11" i="5" s="1"/>
  <c r="N11" i="7"/>
  <c r="N11" i="5" s="1"/>
  <c r="M11" i="5" s="1"/>
  <c r="F31" i="2"/>
  <c r="C31" i="5"/>
  <c r="N31" i="2"/>
  <c r="L31" i="2"/>
  <c r="R31" i="2"/>
  <c r="R31" i="5" s="1"/>
  <c r="J31" i="2"/>
  <c r="J31" i="5" s="1"/>
  <c r="P31" i="2"/>
  <c r="H31" i="2"/>
  <c r="L8" i="5"/>
  <c r="K8" i="5" s="1"/>
  <c r="S20" i="2"/>
  <c r="T20" i="2" s="1"/>
  <c r="P24" i="7"/>
  <c r="P24" i="5" s="1"/>
  <c r="O24" i="5" s="1"/>
  <c r="H24" i="7"/>
  <c r="H24" i="5" s="1"/>
  <c r="G24" i="5" s="1"/>
  <c r="F24" i="7"/>
  <c r="R24" i="7"/>
  <c r="R24" i="5" s="1"/>
  <c r="J24" i="7"/>
  <c r="J24" i="5" s="1"/>
  <c r="I24" i="5" s="1"/>
  <c r="C24" i="5"/>
  <c r="N24" i="7"/>
  <c r="N24" i="5" s="1"/>
  <c r="M24" i="5" s="1"/>
  <c r="L24" i="7"/>
  <c r="L24" i="5" s="1"/>
  <c r="K24" i="5" s="1"/>
  <c r="F26" i="7"/>
  <c r="F26" i="5" s="1"/>
  <c r="J26" i="7"/>
  <c r="J26" i="5" s="1"/>
  <c r="I26" i="5" s="1"/>
  <c r="R26" i="7"/>
  <c r="R26" i="5" s="1"/>
  <c r="P26" i="7"/>
  <c r="P26" i="5" s="1"/>
  <c r="O26" i="5" s="1"/>
  <c r="H26" i="7"/>
  <c r="H26" i="5" s="1"/>
  <c r="G26" i="5" s="1"/>
  <c r="L26" i="7"/>
  <c r="L26" i="5" s="1"/>
  <c r="K26" i="5" s="1"/>
  <c r="N26" i="7"/>
  <c r="N26" i="5" s="1"/>
  <c r="M26" i="5" s="1"/>
  <c r="H15" i="7"/>
  <c r="H15" i="5" s="1"/>
  <c r="G15" i="5" s="1"/>
  <c r="J15" i="7"/>
  <c r="L15" i="7"/>
  <c r="L15" i="5" s="1"/>
  <c r="R15" i="7"/>
  <c r="R15" i="5" s="1"/>
  <c r="Q15" i="5" s="1"/>
  <c r="P15" i="7"/>
  <c r="P15" i="5" s="1"/>
  <c r="F15" i="7"/>
  <c r="N15" i="7"/>
  <c r="N15" i="5" s="1"/>
  <c r="C15" i="5"/>
  <c r="L8" i="7"/>
  <c r="F8" i="7"/>
  <c r="N8" i="7"/>
  <c r="N8" i="5" s="1"/>
  <c r="M8" i="5" s="1"/>
  <c r="H8" i="7"/>
  <c r="H8" i="5" s="1"/>
  <c r="G8" i="5" s="1"/>
  <c r="R8" i="7"/>
  <c r="R8" i="5" s="1"/>
  <c r="Q8" i="5" s="1"/>
  <c r="J8" i="7"/>
  <c r="J8" i="5" s="1"/>
  <c r="I8" i="5" s="1"/>
  <c r="S14" i="2"/>
  <c r="T14" i="2" s="1"/>
  <c r="S15" i="2"/>
  <c r="T15" i="2" s="1"/>
  <c r="S7" i="2"/>
  <c r="T7" i="2" s="1"/>
  <c r="F16" i="7"/>
  <c r="F16" i="5" s="1"/>
  <c r="R16" i="7"/>
  <c r="R16" i="5" s="1"/>
  <c r="Q16" i="5" s="1"/>
  <c r="P16" i="7"/>
  <c r="P16" i="5" s="1"/>
  <c r="O16" i="5" s="1"/>
  <c r="N16" i="7"/>
  <c r="N16" i="5" s="1"/>
  <c r="M16" i="5" s="1"/>
  <c r="H16" i="7"/>
  <c r="H16" i="5" s="1"/>
  <c r="G16" i="5" s="1"/>
  <c r="J16" i="7"/>
  <c r="J16" i="5" s="1"/>
  <c r="I16" i="5" s="1"/>
  <c r="L16" i="7"/>
  <c r="L16" i="5" s="1"/>
  <c r="K16" i="5" s="1"/>
  <c r="P21" i="2"/>
  <c r="P21" i="5" s="1"/>
  <c r="L21" i="2"/>
  <c r="N21" i="2"/>
  <c r="N21" i="5" s="1"/>
  <c r="J21" i="2"/>
  <c r="C21" i="5"/>
  <c r="F21" i="2"/>
  <c r="R21" i="2"/>
  <c r="H21" i="2"/>
  <c r="F8" i="5"/>
  <c r="S8" i="2"/>
  <c r="T8" i="2" s="1"/>
  <c r="N30" i="7"/>
  <c r="N30" i="5" s="1"/>
  <c r="M30" i="5" s="1"/>
  <c r="J30" i="7"/>
  <c r="J30" i="5" s="1"/>
  <c r="I30" i="5" s="1"/>
  <c r="F30" i="7"/>
  <c r="H30" i="7"/>
  <c r="H30" i="5" s="1"/>
  <c r="G30" i="5" s="1"/>
  <c r="R30" i="7"/>
  <c r="R30" i="5" s="1"/>
  <c r="Q30" i="5" s="1"/>
  <c r="L30" i="7"/>
  <c r="L30" i="5" s="1"/>
  <c r="K30" i="5" s="1"/>
  <c r="P30" i="7"/>
  <c r="P30" i="5" s="1"/>
  <c r="O30" i="5" s="1"/>
  <c r="C26" i="5"/>
  <c r="S18" i="2"/>
  <c r="T18" i="2" s="1"/>
  <c r="S9" i="2"/>
  <c r="T9" i="2" s="1"/>
  <c r="F9" i="5"/>
  <c r="S11" i="2"/>
  <c r="T11" i="2" s="1"/>
  <c r="C7" i="7"/>
  <c r="G1807" i="3"/>
  <c r="G1810" i="3" s="1"/>
  <c r="G5" i="3" s="1"/>
  <c r="S16" i="2"/>
  <c r="T16" i="2" s="1"/>
  <c r="N14" i="7"/>
  <c r="N14" i="5" s="1"/>
  <c r="R14" i="7"/>
  <c r="R14" i="5" s="1"/>
  <c r="Q14" i="5" s="1"/>
  <c r="L14" i="7"/>
  <c r="L14" i="5" s="1"/>
  <c r="J14" i="7"/>
  <c r="J14" i="5" s="1"/>
  <c r="I14" i="5" s="1"/>
  <c r="F14" i="7"/>
  <c r="H14" i="7"/>
  <c r="H14" i="5" s="1"/>
  <c r="S19" i="2"/>
  <c r="T19" i="2" s="1"/>
  <c r="F27" i="5"/>
  <c r="S27" i="2"/>
  <c r="T27" i="2" s="1"/>
  <c r="C14" i="5"/>
  <c r="J15" i="5"/>
  <c r="I15" i="5" s="1"/>
  <c r="F10" i="5"/>
  <c r="S10" i="2"/>
  <c r="T10" i="2" s="1"/>
  <c r="S30" i="2"/>
  <c r="T30" i="2" s="1"/>
  <c r="M18" i="5" l="1"/>
  <c r="H21" i="5"/>
  <c r="G21" i="5" s="1"/>
  <c r="L21" i="5"/>
  <c r="J29" i="5"/>
  <c r="I29" i="5" s="1"/>
  <c r="Q22" i="5"/>
  <c r="Q23" i="5"/>
  <c r="S21" i="7"/>
  <c r="T21" i="7" s="1"/>
  <c r="J21" i="5"/>
  <c r="I21" i="5" s="1"/>
  <c r="H31" i="5"/>
  <c r="M15" i="5"/>
  <c r="O21" i="5"/>
  <c r="Q26" i="5"/>
  <c r="S20" i="7"/>
  <c r="T20" i="7" s="1"/>
  <c r="K15" i="5"/>
  <c r="I12" i="5"/>
  <c r="N31" i="5"/>
  <c r="M31" i="5" s="1"/>
  <c r="O23" i="5"/>
  <c r="S15" i="7"/>
  <c r="T15" i="7" s="1"/>
  <c r="S31" i="7"/>
  <c r="T31" i="7" s="1"/>
  <c r="S18" i="7"/>
  <c r="T18" i="7" s="1"/>
  <c r="S12" i="7"/>
  <c r="T12" i="7" s="1"/>
  <c r="F12" i="5"/>
  <c r="K14" i="5"/>
  <c r="S28" i="7"/>
  <c r="T28" i="7" s="1"/>
  <c r="F28" i="5"/>
  <c r="K12" i="5"/>
  <c r="S23" i="7"/>
  <c r="T23" i="7" s="1"/>
  <c r="F23" i="5"/>
  <c r="G31" i="5"/>
  <c r="S13" i="7"/>
  <c r="T13" i="7" s="1"/>
  <c r="R21" i="5"/>
  <c r="Q21" i="5" s="1"/>
  <c r="P31" i="5"/>
  <c r="O31" i="5" s="1"/>
  <c r="S22" i="7"/>
  <c r="T22" i="7" s="1"/>
  <c r="F22" i="5"/>
  <c r="I31" i="5"/>
  <c r="S17" i="7"/>
  <c r="T17" i="7" s="1"/>
  <c r="S27" i="7"/>
  <c r="T27" i="7" s="1"/>
  <c r="F20" i="5"/>
  <c r="S20" i="5" s="1"/>
  <c r="T20" i="5" s="1"/>
  <c r="H29" i="5"/>
  <c r="G29" i="5" s="1"/>
  <c r="F18" i="5"/>
  <c r="S18" i="5" s="1"/>
  <c r="T18" i="5" s="1"/>
  <c r="G14" i="5"/>
  <c r="L31" i="5"/>
  <c r="K31" i="5" s="1"/>
  <c r="P29" i="5"/>
  <c r="O29" i="5" s="1"/>
  <c r="F17" i="5"/>
  <c r="S19" i="7"/>
  <c r="T19" i="7" s="1"/>
  <c r="M23" i="5"/>
  <c r="S10" i="7"/>
  <c r="T10" i="7" s="1"/>
  <c r="O15" i="5"/>
  <c r="E26" i="5"/>
  <c r="S26" i="5"/>
  <c r="T26" i="5" s="1"/>
  <c r="S14" i="7"/>
  <c r="T14" i="7" s="1"/>
  <c r="E16" i="5"/>
  <c r="S16" i="5"/>
  <c r="T16" i="5" s="1"/>
  <c r="E9" i="5"/>
  <c r="S9" i="5"/>
  <c r="T9" i="5" s="1"/>
  <c r="S27" i="5"/>
  <c r="T27" i="5" s="1"/>
  <c r="E27" i="5"/>
  <c r="E8" i="5"/>
  <c r="S8" i="5"/>
  <c r="T8" i="5" s="1"/>
  <c r="S19" i="5"/>
  <c r="T19" i="5" s="1"/>
  <c r="E19" i="5"/>
  <c r="S11" i="5"/>
  <c r="T11" i="5" s="1"/>
  <c r="E11" i="5"/>
  <c r="M21" i="5"/>
  <c r="N29" i="5"/>
  <c r="M29" i="5" s="1"/>
  <c r="S10" i="5"/>
  <c r="T10" i="5" s="1"/>
  <c r="E10" i="5"/>
  <c r="K21" i="5"/>
  <c r="E20" i="5"/>
  <c r="F31" i="5"/>
  <c r="S31" i="2"/>
  <c r="T31" i="2" s="1"/>
  <c r="S29" i="7"/>
  <c r="T29" i="7" s="1"/>
  <c r="P32" i="2"/>
  <c r="E17" i="5"/>
  <c r="S17" i="5"/>
  <c r="T17" i="5" s="1"/>
  <c r="P32" i="7"/>
  <c r="Q31" i="5"/>
  <c r="S11" i="7"/>
  <c r="T11" i="7" s="1"/>
  <c r="E25" i="5"/>
  <c r="S25" i="5"/>
  <c r="T25" i="5" s="1"/>
  <c r="C13" i="5"/>
  <c r="N13" i="2"/>
  <c r="H13" i="2"/>
  <c r="L13" i="2"/>
  <c r="J13" i="2"/>
  <c r="R13" i="2"/>
  <c r="D13" i="2"/>
  <c r="C33" i="2"/>
  <c r="F13" i="2"/>
  <c r="S16" i="7"/>
  <c r="T16" i="7" s="1"/>
  <c r="S21" i="2"/>
  <c r="T21" i="2" s="1"/>
  <c r="F21" i="5"/>
  <c r="F15" i="5"/>
  <c r="S8" i="7"/>
  <c r="T8" i="7" s="1"/>
  <c r="Q24" i="5"/>
  <c r="N7" i="7"/>
  <c r="F7" i="7"/>
  <c r="J7" i="7"/>
  <c r="L7" i="7"/>
  <c r="H7" i="7"/>
  <c r="R7" i="7"/>
  <c r="C33" i="7"/>
  <c r="D7" i="7" s="1"/>
  <c r="C7" i="5"/>
  <c r="F14" i="5"/>
  <c r="S24" i="7"/>
  <c r="T24" i="7" s="1"/>
  <c r="F24" i="5"/>
  <c r="L29" i="5"/>
  <c r="K29" i="5" s="1"/>
  <c r="S30" i="7"/>
  <c r="T30" i="7" s="1"/>
  <c r="F30" i="5"/>
  <c r="M14" i="5"/>
  <c r="S26" i="7"/>
  <c r="T26" i="7" s="1"/>
  <c r="S29" i="2"/>
  <c r="T29" i="2" s="1"/>
  <c r="F29" i="5"/>
  <c r="E18" i="5" l="1"/>
  <c r="P32" i="5"/>
  <c r="E28" i="5"/>
  <c r="S28" i="5"/>
  <c r="T28" i="5" s="1"/>
  <c r="S12" i="5"/>
  <c r="T12" i="5" s="1"/>
  <c r="E12" i="5"/>
  <c r="E23" i="5"/>
  <c r="S23" i="5"/>
  <c r="T23" i="5" s="1"/>
  <c r="E22" i="5"/>
  <c r="S22" i="5"/>
  <c r="T22" i="5" s="1"/>
  <c r="S29" i="5"/>
  <c r="T29" i="5" s="1"/>
  <c r="E29" i="5"/>
  <c r="F13" i="5"/>
  <c r="S13" i="2"/>
  <c r="T13" i="2" s="1"/>
  <c r="F32" i="2"/>
  <c r="D20" i="7"/>
  <c r="D19" i="7"/>
  <c r="D12" i="7"/>
  <c r="D18" i="7"/>
  <c r="D13" i="7"/>
  <c r="D28" i="7"/>
  <c r="C38" i="7"/>
  <c r="D22" i="7"/>
  <c r="D9" i="7"/>
  <c r="D23" i="7"/>
  <c r="D31" i="7"/>
  <c r="D27" i="7"/>
  <c r="D17" i="7"/>
  <c r="D21" i="7"/>
  <c r="D10" i="7"/>
  <c r="D25" i="7"/>
  <c r="D29" i="7"/>
  <c r="D16" i="7"/>
  <c r="D11" i="7"/>
  <c r="D26" i="7"/>
  <c r="D14" i="7"/>
  <c r="D24" i="7"/>
  <c r="D15" i="7"/>
  <c r="D8" i="7"/>
  <c r="D30" i="7"/>
  <c r="D24" i="2"/>
  <c r="D12" i="2"/>
  <c r="D22" i="2"/>
  <c r="D19" i="2"/>
  <c r="D27" i="2"/>
  <c r="D26" i="2"/>
  <c r="D9" i="2"/>
  <c r="D23" i="2"/>
  <c r="C38" i="2"/>
  <c r="D11" i="2"/>
  <c r="D16" i="2"/>
  <c r="D10" i="2"/>
  <c r="D20" i="2"/>
  <c r="D30" i="2"/>
  <c r="D18" i="2"/>
  <c r="D7" i="2"/>
  <c r="D8" i="2"/>
  <c r="D25" i="2"/>
  <c r="D28" i="2"/>
  <c r="D15" i="2"/>
  <c r="D14" i="2"/>
  <c r="D17" i="2"/>
  <c r="D31" i="2"/>
  <c r="D21" i="2"/>
  <c r="D29" i="2"/>
  <c r="O32" i="2"/>
  <c r="E24" i="5"/>
  <c r="S24" i="5"/>
  <c r="T24" i="5" s="1"/>
  <c r="J13" i="5"/>
  <c r="I13" i="5" s="1"/>
  <c r="J32" i="2"/>
  <c r="I32" i="2" s="1"/>
  <c r="R32" i="7"/>
  <c r="Q32" i="7" s="1"/>
  <c r="R7" i="5"/>
  <c r="H32" i="7"/>
  <c r="G32" i="7" s="1"/>
  <c r="H7" i="5"/>
  <c r="E21" i="5"/>
  <c r="S21" i="5"/>
  <c r="T21" i="5" s="1"/>
  <c r="L32" i="7"/>
  <c r="K32" i="7" s="1"/>
  <c r="L7" i="5"/>
  <c r="E14" i="5"/>
  <c r="S14" i="5"/>
  <c r="T14" i="5" s="1"/>
  <c r="J32" i="7"/>
  <c r="I32" i="7" s="1"/>
  <c r="J7" i="5"/>
  <c r="L13" i="5"/>
  <c r="K13" i="5" s="1"/>
  <c r="L32" i="2"/>
  <c r="K32" i="2" s="1"/>
  <c r="S31" i="5"/>
  <c r="T31" i="5" s="1"/>
  <c r="E31" i="5"/>
  <c r="S15" i="5"/>
  <c r="T15" i="5" s="1"/>
  <c r="E15" i="5"/>
  <c r="R13" i="5"/>
  <c r="Q13" i="5" s="1"/>
  <c r="R32" i="2"/>
  <c r="Q32" i="2" s="1"/>
  <c r="F32" i="7"/>
  <c r="S7" i="7"/>
  <c r="T7" i="7" s="1"/>
  <c r="F7" i="5"/>
  <c r="H13" i="5"/>
  <c r="G13" i="5" s="1"/>
  <c r="H32" i="2"/>
  <c r="G32" i="2" s="1"/>
  <c r="S30" i="5"/>
  <c r="T30" i="5" s="1"/>
  <c r="E30" i="5"/>
  <c r="C33" i="5"/>
  <c r="D13" i="5" s="1"/>
  <c r="N32" i="7"/>
  <c r="M32" i="7" s="1"/>
  <c r="N7" i="5"/>
  <c r="N13" i="5"/>
  <c r="M13" i="5" s="1"/>
  <c r="N32" i="2"/>
  <c r="M32" i="2" s="1"/>
  <c r="O32" i="7"/>
  <c r="D33" i="7" l="1"/>
  <c r="D7" i="5"/>
  <c r="M7" i="5"/>
  <c r="N32" i="5"/>
  <c r="M32" i="5" s="1"/>
  <c r="K7" i="5"/>
  <c r="L32" i="5"/>
  <c r="K32" i="5" s="1"/>
  <c r="F33" i="2"/>
  <c r="S32" i="2"/>
  <c r="S33" i="2" s="1"/>
  <c r="S37" i="2" s="1"/>
  <c r="E32" i="2"/>
  <c r="F33" i="7"/>
  <c r="S32" i="7"/>
  <c r="S33" i="7" s="1"/>
  <c r="S37" i="7" s="1"/>
  <c r="E32" i="7"/>
  <c r="S7" i="5"/>
  <c r="T7" i="5" s="1"/>
  <c r="F32" i="5"/>
  <c r="E7" i="5"/>
  <c r="I7" i="5"/>
  <c r="J32" i="5"/>
  <c r="I32" i="5" s="1"/>
  <c r="G7" i="5"/>
  <c r="H32" i="5"/>
  <c r="G32" i="5" s="1"/>
  <c r="E13" i="5"/>
  <c r="S13" i="5"/>
  <c r="T13" i="5" s="1"/>
  <c r="D12" i="5"/>
  <c r="D23" i="5"/>
  <c r="D22" i="5"/>
  <c r="D11" i="5"/>
  <c r="D18" i="5"/>
  <c r="D27" i="5"/>
  <c r="D30" i="5"/>
  <c r="D10" i="5"/>
  <c r="D9" i="5"/>
  <c r="D16" i="5"/>
  <c r="D28" i="5"/>
  <c r="D17" i="5"/>
  <c r="D8" i="5"/>
  <c r="D25" i="5"/>
  <c r="D19" i="5"/>
  <c r="D20" i="5"/>
  <c r="D14" i="5"/>
  <c r="D24" i="5"/>
  <c r="D21" i="5"/>
  <c r="D29" i="5"/>
  <c r="D31" i="5"/>
  <c r="D15" i="5"/>
  <c r="D26" i="5"/>
  <c r="O32" i="5"/>
  <c r="R32" i="5"/>
  <c r="Q32" i="5" s="1"/>
  <c r="Q7" i="5"/>
  <c r="D33" i="2"/>
  <c r="D33" i="5" l="1"/>
  <c r="E33" i="7"/>
  <c r="H33" i="7"/>
  <c r="H33" i="2"/>
  <c r="E33" i="2"/>
  <c r="F33" i="5"/>
  <c r="E32" i="5"/>
  <c r="S32" i="5"/>
  <c r="S33" i="5" s="1"/>
  <c r="S37" i="5" s="1"/>
  <c r="J33" i="2" l="1"/>
  <c r="G33" i="2"/>
  <c r="G33" i="7"/>
  <c r="J33" i="7"/>
  <c r="E33" i="5"/>
  <c r="H33" i="5"/>
  <c r="J33" i="5" l="1"/>
  <c r="G33" i="5"/>
  <c r="L33" i="7"/>
  <c r="I33" i="7"/>
  <c r="I33" i="2"/>
  <c r="L33" i="2"/>
  <c r="K33" i="2" l="1"/>
  <c r="N33" i="2"/>
  <c r="K33" i="7"/>
  <c r="N33" i="7"/>
  <c r="I33" i="5"/>
  <c r="L33" i="5"/>
  <c r="K33" i="5" l="1"/>
  <c r="N33" i="5"/>
  <c r="M33" i="7"/>
  <c r="P33" i="7"/>
  <c r="P33" i="2"/>
  <c r="M33" i="2"/>
  <c r="O33" i="7" l="1"/>
  <c r="R33" i="7"/>
  <c r="Q33" i="7" s="1"/>
  <c r="P33" i="5"/>
  <c r="M33" i="5"/>
  <c r="R33" i="2"/>
  <c r="Q33" i="2" s="1"/>
  <c r="O33" i="2"/>
  <c r="R33" i="5" l="1"/>
  <c r="Q33" i="5" s="1"/>
  <c r="O33" i="5"/>
</calcChain>
</file>

<file path=xl/sharedStrings.xml><?xml version="1.0" encoding="utf-8"?>
<sst xmlns="http://schemas.openxmlformats.org/spreadsheetml/2006/main" count="5705" uniqueCount="1977">
  <si>
    <t xml:space="preserve">        SECRETARIA DE ESTADO DE EDUCAÇÃO - DIRETORIA DE INFRAESTRUTURA ESCOLAR E GESTÃO DA REDE FÍSICA - PLANILHA DE SERVIÇOS - SEM DESONERAÇÃO</t>
  </si>
  <si>
    <t>COD ESCOLA:</t>
  </si>
  <si>
    <t>S.R.E.:</t>
  </si>
  <si>
    <t>ISS</t>
  </si>
  <si>
    <t>SERVIÇOS:</t>
  </si>
  <si>
    <t>ITEM</t>
  </si>
  <si>
    <t>DESCRIÇÃO</t>
  </si>
  <si>
    <t>UN.</t>
  </si>
  <si>
    <t>ANALISADO</t>
  </si>
  <si>
    <t>LOCAL DE INTERVENÇÃO</t>
  </si>
  <si>
    <t>QUANT.</t>
  </si>
  <si>
    <t>P. UNIT.(S/ BDI)</t>
  </si>
  <si>
    <t>P. UNIT.(C/ BDI)</t>
  </si>
  <si>
    <t>P. TOTAL (C/ BDI)</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</si>
  <si>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</si>
  <si>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</si>
  <si>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</si>
  <si>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</si>
  <si>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</si>
  <si>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</si>
  <si>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</si>
  <si>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010002</t>
  </si>
  <si>
    <t>Locação para muros, cercas e alambrados</t>
  </si>
  <si>
    <t>M</t>
  </si>
  <si>
    <t>Será medido por comprimento de muros, cercas ou alambrados locados (m).
O item remunera o fornecimento de veículo para locomoção, materiais, mão-de-obra qualificada e equipamentos necessários para execução de serviços de locação de muros, cercas ou alambrados.</t>
  </si>
  <si>
    <t>010003</t>
  </si>
  <si>
    <t>Fornecimento e colocação de placa dos serviços de engenharia em chapa galvanizada (3,00 X 1,50m)   -  Governo do Estado  -  (Ampliação e / ou Reforma acima de R$ 30.000,00)</t>
  </si>
  <si>
    <t>UN</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</si>
  <si>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</si>
  <si>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</si>
  <si>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</si>
  <si>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</si>
  <si>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</si>
  <si>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</si>
  <si>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</si>
  <si>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</si>
  <si>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</si>
  <si>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</si>
  <si>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</si>
  <si>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</si>
  <si>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</si>
  <si>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</si>
  <si>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</si>
  <si>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12mm e pontaletes h= 2,20m com portão.</t>
  </si>
  <si>
    <t>Será medido por área, aferida na projeção vertical de tapume executado, previamente aprovado pela fiscalização (M²).
O item remunera o fornecimento de chapa compensada resinada de 12mm,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</si>
  <si>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</si>
  <si>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</si>
  <si>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</si>
  <si>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</si>
  <si>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</si>
  <si>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</si>
  <si>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</si>
  <si>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</si>
  <si>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</si>
  <si>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</si>
  <si>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</si>
  <si>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</si>
  <si>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</si>
  <si>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</si>
  <si>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</si>
  <si>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</si>
  <si>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</si>
  <si>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010200</t>
  </si>
  <si>
    <t>Caixas de medição de energia padrão CEMIG:</t>
  </si>
  <si>
    <t xml:space="preserve">1) Será medido por unidade de caixa instalado (un).
2) O item remunera o fornecimento de caixa para medidor polifásico para disjuntor bi/tripolar até 125 A com leitura pela via pública; remunera também o fornecimento de materiais acessórios e a mão-de-obra necessária para a instalação completa do quadro, CM-14 padrão CEMIG; não remunera o fornecimento dos disjuntores.
</t>
  </si>
  <si>
    <t>010201</t>
  </si>
  <si>
    <t>Caixa para medição, tipo cm-14, com visor do leitor para via pública (LVP), dimensões conforme padrão CEMIG 46X35X21CM</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</si>
  <si>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</si>
  <si>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</si>
  <si>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</si>
  <si>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</si>
  <si>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</si>
  <si>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</si>
  <si>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</si>
  <si>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</si>
  <si>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</si>
  <si>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</si>
  <si>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</si>
  <si>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</si>
  <si>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</si>
  <si>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</si>
  <si>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</si>
  <si>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</si>
  <si>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</si>
  <si>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</si>
  <si>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</si>
  <si>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</si>
  <si>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</si>
  <si>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</si>
  <si>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</si>
  <si>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</si>
  <si>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</si>
  <si>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</si>
  <si>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</si>
  <si>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</si>
  <si>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</si>
  <si>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</si>
  <si>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</si>
  <si>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</si>
  <si>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</si>
  <si>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</si>
  <si>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</si>
  <si>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</si>
  <si>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</si>
  <si>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</si>
  <si>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</si>
  <si>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</si>
  <si>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</si>
  <si>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</si>
  <si>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</si>
  <si>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</si>
  <si>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</si>
  <si>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</si>
  <si>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</si>
  <si>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</si>
  <si>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</si>
  <si>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</si>
  <si>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</si>
  <si>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</si>
  <si>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</si>
  <si>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</si>
  <si>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</si>
  <si>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</si>
  <si>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</si>
  <si>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</si>
  <si>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ou emboço ou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</si>
  <si>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</si>
  <si>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</si>
  <si>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</si>
  <si>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</si>
  <si>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</si>
  <si>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</si>
  <si>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</si>
  <si>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</si>
  <si>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</si>
  <si>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</si>
  <si>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</si>
  <si>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</si>
  <si>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</si>
  <si>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</si>
  <si>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</si>
  <si>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</si>
  <si>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</si>
  <si>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</si>
  <si>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</si>
  <si>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</si>
  <si>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</si>
  <si>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</si>
  <si>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</si>
  <si>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</si>
  <si>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</si>
  <si>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</si>
  <si>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</si>
  <si>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</si>
  <si>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</si>
  <si>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</si>
  <si>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</si>
  <si>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</si>
  <si>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</si>
  <si>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</si>
  <si>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</si>
  <si>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</si>
  <si>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</si>
  <si>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</si>
  <si>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</si>
  <si>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</si>
  <si>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</si>
  <si>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</si>
  <si>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</si>
  <si>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</si>
  <si>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</si>
  <si>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</si>
  <si>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</si>
  <si>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</si>
  <si>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</si>
  <si>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</si>
  <si>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de pedra (mármore, granito ardósia, marmorite, etc)</t>
  </si>
  <si>
    <t>Será medido por área real de bancada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</si>
  <si>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020037</t>
  </si>
  <si>
    <t>Demolição de contrapiso.</t>
  </si>
  <si>
    <t>Será medido por área real de contrapiso demolido, medida no projeto ou aferida antes da demolição (m²).
O item remunera o fornecimento da mão-de-obra necessária e ferramentas adequadas para a execução dos serviços: demolição, fragmentação de contrapisos,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</si>
  <si>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020038</t>
  </si>
  <si>
    <t>Remoção de rufo de chapa galvanizada, inclusive afastamento</t>
  </si>
  <si>
    <t>Será medido pelo comprimento de rufo independente da largura, medido no projeto ou aferida antes da remoção (m).
O item remunera o fornecimento da mão-de-obra necessária e ferramentas adequadas para a execução dos serviços: remoção de rufos galvanizadas.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</si>
  <si>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020039</t>
  </si>
  <si>
    <t>Remoção de divisórias sanitárias de pedra (mármore, granito ardósia, marmorite, etc)</t>
  </si>
  <si>
    <t>Será medido por área real de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</si>
  <si>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</si>
  <si>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</si>
  <si>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</si>
  <si>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</si>
  <si>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</si>
  <si>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</si>
  <si>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</si>
  <si>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</si>
  <si>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</si>
  <si>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</si>
  <si>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</si>
  <si>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</si>
  <si>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</si>
  <si>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</si>
  <si>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</si>
  <si>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</si>
  <si>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</si>
  <si>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</si>
  <si>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</si>
  <si>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</si>
  <si>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</si>
  <si>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</si>
  <si>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</si>
  <si>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</si>
  <si>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</si>
  <si>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</si>
  <si>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</si>
  <si>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</si>
  <si>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</si>
  <si>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</si>
  <si>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</si>
  <si>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</si>
  <si>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</si>
  <si>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</si>
  <si>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</si>
  <si>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</si>
  <si>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</si>
  <si>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</si>
  <si>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</si>
  <si>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</si>
  <si>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</si>
  <si>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</si>
  <si>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r>
      <t>Armadura de aço, CA 50, corte e dobra no canteiro</t>
    </r>
    <r>
      <rPr>
        <sz val="12"/>
        <rFont val="Calibri"/>
        <family val="2"/>
      </rPr>
      <t xml:space="preserve">                                                                                                                    </t>
    </r>
  </si>
  <si>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</si>
  <si>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</si>
  <si>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</si>
  <si>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</si>
  <si>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</si>
  <si>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</si>
  <si>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</si>
  <si>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</si>
  <si>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</si>
  <si>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</si>
  <si>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</si>
  <si>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</si>
  <si>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</si>
  <si>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</si>
  <si>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</si>
  <si>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</si>
  <si>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</si>
  <si>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</si>
  <si>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</si>
  <si>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</si>
  <si>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</si>
  <si>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040008</t>
  </si>
  <si>
    <t>Execução de estaca broca c/ trado manual de 30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</si>
  <si>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30 cm. Remunera também ferragem de espera.</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</si>
  <si>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</si>
  <si>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</si>
  <si>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</si>
  <si>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chapéu de muro</t>
  </si>
  <si>
    <t>Será medido pelo comprimento executado, descontando-se todos os vãos (m).
O item remunera o fornecimento de materiais e mão-de-obra necessários para a execução de sapata com dimensão mínima de 40 x 20 cm com escavação manual de 50 x 55cm, apiolamento de fundo de vala, reaterro, forma de fundação e concreto armado com fck mínimo de 20MPA suas respectivas especificações,  impermeabilização da sapata,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</si>
  <si>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</si>
  <si>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</si>
  <si>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corrida com dimensão mínima de 40 x 20 cm com escavação manual de 50 x 55cm, apiolamento de fundo de vala, reaterro, forma de fundação e concreto armado com fck mínimo de 20MPA suas respectivas especificações,  impermeabilização da sapata,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</si>
  <si>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</si>
  <si>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</si>
  <si>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 (20X5cm)</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</si>
  <si>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</si>
  <si>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</si>
  <si>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</si>
  <si>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</si>
  <si>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</si>
  <si>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</si>
  <si>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</si>
  <si>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</si>
  <si>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</si>
  <si>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</si>
  <si>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</si>
  <si>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</si>
  <si>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</si>
  <si>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</si>
  <si>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</si>
  <si>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</si>
  <si>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</si>
  <si>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</si>
  <si>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</si>
  <si>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</si>
  <si>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</si>
  <si>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</si>
  <si>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</si>
  <si>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</si>
  <si>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</si>
  <si>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</si>
  <si>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</si>
  <si>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</si>
  <si>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</si>
  <si>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</si>
  <si>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</si>
  <si>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</si>
  <si>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</si>
  <si>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</si>
  <si>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</si>
  <si>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</si>
  <si>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</si>
  <si>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</si>
  <si>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</si>
  <si>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</si>
  <si>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</si>
  <si>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</si>
  <si>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</si>
  <si>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</si>
  <si>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</si>
  <si>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</si>
  <si>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</si>
  <si>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</si>
  <si>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</si>
  <si>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</si>
  <si>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</si>
  <si>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</si>
  <si>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</si>
  <si>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</si>
  <si>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</si>
  <si>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</si>
  <si>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</si>
  <si>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</si>
  <si>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</si>
  <si>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</si>
  <si>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</si>
  <si>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</si>
  <si>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</si>
  <si>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</si>
  <si>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</si>
  <si>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</si>
  <si>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</si>
  <si>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</si>
  <si>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</si>
  <si>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</si>
  <si>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</si>
  <si>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</si>
  <si>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</si>
  <si>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</si>
  <si>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</si>
  <si>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</si>
  <si>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</si>
  <si>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</si>
  <si>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</si>
  <si>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</si>
  <si>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</si>
  <si>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</si>
  <si>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</si>
  <si>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</si>
  <si>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</si>
  <si>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</si>
  <si>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</si>
  <si>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</si>
  <si>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</si>
  <si>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</si>
  <si>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</si>
  <si>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</si>
  <si>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</si>
  <si>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</si>
  <si>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</si>
  <si>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</si>
  <si>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</si>
  <si>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</si>
  <si>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</si>
  <si>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</si>
  <si>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</si>
  <si>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</si>
  <si>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</si>
  <si>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</si>
  <si>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</si>
  <si>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</si>
  <si>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</si>
  <si>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</si>
  <si>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</si>
  <si>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</si>
  <si>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</si>
  <si>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</si>
  <si>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</si>
  <si>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</si>
  <si>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</si>
  <si>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</si>
  <si>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</si>
  <si>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</si>
  <si>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</si>
  <si>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</si>
  <si>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</si>
  <si>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</si>
  <si>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</si>
  <si>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</si>
  <si>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</si>
  <si>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</si>
  <si>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</si>
  <si>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</si>
  <si>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</si>
  <si>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</si>
  <si>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</si>
  <si>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</si>
  <si>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</si>
  <si>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</si>
  <si>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</si>
  <si>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</si>
  <si>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</si>
  <si>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</si>
  <si>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</si>
  <si>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</si>
  <si>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</si>
  <si>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</si>
  <si>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</si>
  <si>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</si>
  <si>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</si>
  <si>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</si>
  <si>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</si>
  <si>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</si>
  <si>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</si>
  <si>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</si>
  <si>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</si>
  <si>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</si>
  <si>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</si>
  <si>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</si>
  <si>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</si>
  <si>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</si>
  <si>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</si>
  <si>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</si>
  <si>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</si>
  <si>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</si>
  <si>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</si>
  <si>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</si>
  <si>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</si>
  <si>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</si>
  <si>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</si>
  <si>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</si>
  <si>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</si>
  <si>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</si>
  <si>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</si>
  <si>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</si>
  <si>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</si>
  <si>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</si>
  <si>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</si>
  <si>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</si>
  <si>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</si>
  <si>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</si>
  <si>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</si>
  <si>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</si>
  <si>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</si>
  <si>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</si>
  <si>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</si>
  <si>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</si>
  <si>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</si>
  <si>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</si>
  <si>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</si>
  <si>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</si>
  <si>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</si>
  <si>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</si>
  <si>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</si>
  <si>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</si>
  <si>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</si>
  <si>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</si>
  <si>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</si>
  <si>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</si>
  <si>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</si>
  <si>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</si>
  <si>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</si>
  <si>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</si>
  <si>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 xml:space="preserve">Estrutura de madeira para telha de fibrocimento, plástico ou metálica todas onduladas, ancorada em laje ou parede. </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</si>
  <si>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</si>
  <si>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</si>
  <si>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</si>
  <si>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</si>
  <si>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</si>
  <si>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</si>
  <si>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</si>
  <si>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</si>
  <si>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</si>
  <si>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</si>
  <si>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</si>
  <si>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</si>
  <si>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</si>
  <si>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</si>
  <si>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</si>
  <si>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070703</t>
  </si>
  <si>
    <t>Forro de PVC em painéis lineares encaixados entre si e fixados em estrutura de aço (Metalon), dimensões 200x6000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</si>
  <si>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200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</si>
  <si>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</si>
  <si>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</si>
  <si>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</si>
  <si>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</si>
  <si>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</si>
  <si>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</si>
  <si>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</si>
  <si>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</si>
  <si>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</si>
  <si>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</si>
  <si>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</si>
  <si>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</si>
  <si>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</si>
  <si>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</si>
  <si>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</si>
  <si>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</si>
  <si>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</si>
  <si>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</si>
  <si>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</si>
  <si>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</si>
  <si>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</si>
  <si>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</si>
  <si>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</si>
  <si>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</si>
  <si>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</si>
  <si>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</si>
  <si>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</si>
  <si>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</si>
  <si>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</si>
  <si>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</si>
  <si>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</si>
  <si>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</si>
  <si>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</si>
  <si>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</si>
  <si>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</si>
  <si>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</si>
  <si>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</si>
  <si>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</si>
  <si>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</si>
  <si>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</si>
  <si>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</si>
  <si>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</si>
  <si>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</si>
  <si>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</si>
  <si>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</si>
  <si>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</si>
  <si>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</si>
  <si>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</si>
  <si>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</si>
  <si>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</si>
  <si>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</si>
  <si>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</si>
  <si>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</si>
  <si>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</si>
  <si>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</si>
  <si>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</si>
  <si>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</si>
  <si>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</si>
  <si>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</si>
  <si>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</si>
  <si>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</si>
  <si>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</si>
  <si>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</si>
  <si>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</si>
  <si>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</si>
  <si>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</si>
  <si>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</si>
  <si>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</si>
  <si>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</si>
  <si>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</si>
  <si>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080211</t>
  </si>
  <si>
    <t>Válvula para mictório com fechamento automático d = 1/2"</t>
  </si>
  <si>
    <t>Será medido por unidade de válvula instalada (un).
O item remunera o fornecimento e instalação da válvula de acionamento manual e fechamento automático em latão ou bronze, com acabamento cromado liso, diâmetro nominal de 1/2",  inclusive materiais acessórios de vedação e o tubo de descida.</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</si>
  <si>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</si>
  <si>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</si>
  <si>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</si>
  <si>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</si>
  <si>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</si>
  <si>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</si>
  <si>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</si>
  <si>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</si>
  <si>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</si>
  <si>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</si>
  <si>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</si>
  <si>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20mm (1/2")</t>
  </si>
  <si>
    <t>080402</t>
  </si>
  <si>
    <t>Acabamento bruto diâmetro 25mm (3/4")</t>
  </si>
  <si>
    <t>080403</t>
  </si>
  <si>
    <t>Acabamento bruto diâmetro 32mm (1")</t>
  </si>
  <si>
    <t>080404</t>
  </si>
  <si>
    <t>Acabamento bruto diâmetro 50mm (1 1/2")</t>
  </si>
  <si>
    <t>080405</t>
  </si>
  <si>
    <t>Acabamento bruto diâmetro 60mm (2") (Registro Geral - próx. a caixa d'água)</t>
  </si>
  <si>
    <t>080406</t>
  </si>
  <si>
    <t>Com canopla diâmetro 20mm (1/2") - (acabamento cromado)</t>
  </si>
  <si>
    <t>080407</t>
  </si>
  <si>
    <t>Com canopla diâmetro 25mm (3/4") - (acabamento cromado)</t>
  </si>
  <si>
    <t>080408</t>
  </si>
  <si>
    <t>Com canopla diâmetro 32mm (1") - (acabamento cromado)</t>
  </si>
  <si>
    <t>080409</t>
  </si>
  <si>
    <t>Com canopla diâmetro 40mm (1 1/4") - (acabamento cromado)</t>
  </si>
  <si>
    <t>080410</t>
  </si>
  <si>
    <t>Com canopla diâmetro 50mm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</si>
  <si>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</si>
  <si>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</si>
  <si>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</si>
  <si>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</si>
  <si>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</si>
  <si>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</si>
  <si>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</si>
  <si>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</si>
  <si>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</si>
  <si>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</si>
  <si>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</si>
  <si>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</si>
  <si>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</si>
  <si>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</si>
  <si>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</si>
  <si>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</si>
  <si>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</si>
  <si>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</si>
  <si>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</si>
  <si>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</si>
  <si>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</si>
  <si>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</si>
  <si>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</si>
  <si>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</si>
  <si>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</si>
  <si>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</si>
  <si>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</si>
  <si>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</si>
  <si>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</si>
  <si>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</si>
  <si>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</si>
  <si>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</si>
  <si>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</si>
  <si>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</si>
  <si>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</si>
  <si>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</si>
  <si>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</si>
  <si>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</si>
  <si>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</si>
  <si>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</si>
  <si>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</si>
  <si>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</si>
  <si>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</si>
  <si>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</si>
  <si>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</si>
  <si>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</si>
  <si>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</si>
  <si>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</si>
  <si>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</si>
  <si>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</si>
  <si>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</si>
  <si>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</si>
  <si>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</si>
  <si>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</si>
  <si>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</si>
  <si>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</si>
  <si>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</si>
  <si>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</si>
  <si>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</si>
  <si>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</si>
  <si>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</si>
  <si>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</si>
  <si>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</si>
  <si>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</si>
  <si>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</si>
  <si>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</si>
  <si>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</si>
  <si>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</si>
  <si>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</si>
  <si>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</si>
  <si>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</si>
  <si>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</si>
  <si>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</si>
  <si>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</si>
  <si>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</si>
  <si>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</si>
  <si>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</si>
  <si>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</si>
  <si>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</si>
  <si>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</si>
  <si>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</si>
  <si>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</si>
  <si>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</si>
  <si>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</si>
  <si>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</si>
  <si>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</si>
  <si>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</si>
  <si>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</si>
  <si>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</si>
  <si>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081108</t>
  </si>
  <si>
    <t>Lavatório de louça de embutir (cuba), com torneira de pressão e acessórios.</t>
  </si>
  <si>
    <t>Será medido por unidade instalada (un).
O item remunera o fornecimento e instalação da cuba de louça de embutir para lavatório, torneira de mesa para lavatório acabamento em latão cromado de 1/2",   sifão cromado de 1" x 1 1/2"; tubo de ligação cromado com canopla; válvula metálica de 1" para ligação ao sifão, materiais acessórios necessários para sua instalação em bancadas e ligação à rede de esgoto.</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</si>
  <si>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</si>
  <si>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</si>
  <si>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</si>
  <si>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</si>
  <si>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</si>
  <si>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</si>
  <si>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</si>
  <si>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</si>
  <si>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</si>
  <si>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</si>
  <si>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</si>
  <si>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</si>
  <si>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</si>
  <si>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</si>
  <si>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</si>
  <si>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</si>
  <si>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</si>
  <si>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</si>
  <si>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</si>
  <si>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</si>
  <si>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</si>
  <si>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</si>
  <si>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</si>
  <si>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</si>
  <si>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090108</t>
  </si>
  <si>
    <t>Grelha em ferro fundido para canaleta largura 30 cm (com caixilho de apoio)</t>
  </si>
  <si>
    <t>Será medido por comprimento de grelha de ferro instalada (m).
O item remunera o fornecimento de grelha com requadro, em barras chatas de ferro fundido com peso mínimo de 25 kg / m², apoiadas em cantoneiras de abas iguais de 5/8" x 1/8" e  acessórios e a mão-de-obra necessária para o grapeamento do requadro e colocação da grelha, em pisos e áreas com tráfego leve.</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</si>
  <si>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</si>
  <si>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</si>
  <si>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</si>
  <si>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</si>
  <si>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</si>
  <si>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</si>
  <si>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</si>
  <si>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</si>
  <si>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</si>
  <si>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</si>
  <si>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</si>
  <si>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</si>
  <si>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</si>
  <si>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</si>
  <si>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</si>
  <si>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</si>
  <si>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</si>
  <si>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</si>
  <si>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</si>
  <si>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</si>
  <si>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</si>
  <si>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</si>
  <si>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</si>
  <si>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</si>
  <si>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</si>
  <si>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</si>
  <si>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</si>
  <si>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</si>
  <si>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</si>
  <si>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</si>
  <si>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</si>
  <si>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</si>
  <si>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</si>
  <si>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</si>
  <si>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</si>
  <si>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</si>
  <si>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Em PVC, com grelha quadrada/redonda,150x150x50mm</t>
  </si>
  <si>
    <t>Será medido por unidade caixa instalada (un).
O item remunera o fornecimento e instalação da caixa sifonada, em PVC rígido, de 150 x 150 x 50 mm, inclusive grelha metálica e o material necessário para sua ligação à rede de esgoto.</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</si>
  <si>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</si>
  <si>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</si>
  <si>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</si>
  <si>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</si>
  <si>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</si>
  <si>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</si>
  <si>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</si>
  <si>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</si>
  <si>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</si>
  <si>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</si>
  <si>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</si>
  <si>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</si>
  <si>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</si>
  <si>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</si>
  <si>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ou LED de 9 ou 18 W, inclusive materiais acessórios e a mão-de-obra necessária para a instalação da luminária; inclusive o fornecimento de lâmpada e reator (quando for fluorescente)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</si>
  <si>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</si>
  <si>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</si>
  <si>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</si>
  <si>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</si>
  <si>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</si>
  <si>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</si>
  <si>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</si>
  <si>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</si>
  <si>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</si>
  <si>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</si>
  <si>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</si>
  <si>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</si>
  <si>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</si>
  <si>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Luminária LED completa para uma (1) lâmpada tubular led 1x9w-øt8, temperatura da cor 6500k calha de sobrepor</t>
  </si>
  <si>
    <t>100308</t>
  </si>
  <si>
    <t>Luminária LED completa para uma (1) lâmpada tubular led 1x18w-øt8, temperatura da cor 6500k, calha de sobrepor</t>
  </si>
  <si>
    <t>100309</t>
  </si>
  <si>
    <t>Luminária LED completa para duas (2) lâmpadas tubulares led 2x9w-øt8, temperatura da cor 6500k, calha de sobrepor</t>
  </si>
  <si>
    <t>100310</t>
  </si>
  <si>
    <t>Luminária LED completa para duas (2) lâmpadas tubulares led 2x18w-øt8, temperatura da cor 6500k, calha de sobrepor</t>
  </si>
  <si>
    <t>100311</t>
  </si>
  <si>
    <t>Luminária LED completa para quatro (4) lâmpadas tubulares led 4x9w-øt8, temperatura da cor 6500k, calha de sobrepor</t>
  </si>
  <si>
    <t>100312</t>
  </si>
  <si>
    <t>Luminária LED completa para quatro (4) lâmpadas tubulares led 4x18w-øt8, temperatura da cor 6500k, calha de sobrepor</t>
  </si>
  <si>
    <t>100313</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</si>
  <si>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</si>
  <si>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e teste de funcionamento.</t>
  </si>
  <si>
    <t>100400</t>
  </si>
  <si>
    <t>Fornecimento e instalação interruptor e tomadas, inclusive placa:</t>
  </si>
  <si>
    <t>100401</t>
  </si>
  <si>
    <t>Tomada universal 2 P+T</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</si>
  <si>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</si>
  <si>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</si>
  <si>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</si>
  <si>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</si>
  <si>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</si>
  <si>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</si>
  <si>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</si>
  <si>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</si>
  <si>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</si>
  <si>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</si>
  <si>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</si>
  <si>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</si>
  <si>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</si>
  <si>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</si>
  <si>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</si>
  <si>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</si>
  <si>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</si>
  <si>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</si>
  <si>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</si>
  <si>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</si>
  <si>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</si>
  <si>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</si>
  <si>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</si>
  <si>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</si>
  <si>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</si>
  <si>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15 a 35 A</t>
  </si>
  <si>
    <t>100504</t>
  </si>
  <si>
    <t>Bipolar de 40 a 50 A</t>
  </si>
  <si>
    <t>100505</t>
  </si>
  <si>
    <t xml:space="preserve">Tripolar de 60A a 100A </t>
  </si>
  <si>
    <t>100506</t>
  </si>
  <si>
    <t>Tripolar de 120A a 125A</t>
  </si>
  <si>
    <t>100507</t>
  </si>
  <si>
    <t>Disjuntor de proteção diferencial residual (DR), bipolar, tipo DIN, corrente nominal de 25a, alta sensibilidade, corrente diferencial residual nominal com atuação de 30ma</t>
  </si>
  <si>
    <t>100508</t>
  </si>
  <si>
    <t>Disjuntor de proteção diferencial residual (DR), bipolar, tipo DIN, corrente nominal de 40a, alta sensibilidade, corrente diferencial residual nominal com atuação de 30ma</t>
  </si>
  <si>
    <t>100509</t>
  </si>
  <si>
    <t>Disjuntor de proteção diferencial residual (DR), bipolar, tipo DIN, corrente nominal de 63a, alta sensibilidade, corrente diferencial residual nominal com atuação de 30ma</t>
  </si>
  <si>
    <t>100510</t>
  </si>
  <si>
    <t>Dispositivo de proteção contra surto de tensão DPS 20kA - 175v</t>
  </si>
  <si>
    <t>100511</t>
  </si>
  <si>
    <t>Dispositivo de proteção contra surto de tensão DPS 40kA - 175v</t>
  </si>
  <si>
    <t>100512</t>
  </si>
  <si>
    <t>Dispositivo de proteção contra surto de tensão DPS 40kA - 440v</t>
  </si>
  <si>
    <t>100513</t>
  </si>
  <si>
    <t>Dispositivo de proteção contra surto de tensão DPS 60kA - 275v</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</si>
  <si>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</si>
  <si>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</si>
  <si>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</si>
  <si>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</si>
  <si>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</si>
  <si>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</si>
  <si>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</si>
  <si>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</si>
  <si>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</si>
  <si>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</si>
  <si>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</si>
  <si>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</si>
  <si>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</si>
  <si>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</si>
  <si>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</si>
  <si>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</si>
  <si>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</si>
  <si>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</si>
  <si>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</si>
  <si>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</si>
  <si>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</si>
  <si>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</si>
  <si>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</si>
  <si>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</si>
  <si>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</si>
  <si>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</si>
  <si>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</si>
  <si>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</si>
  <si>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</si>
  <si>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</si>
  <si>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</si>
  <si>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</si>
  <si>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</si>
  <si>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</si>
  <si>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</si>
  <si>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</si>
  <si>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</si>
  <si>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</si>
  <si>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</si>
  <si>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</si>
  <si>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</si>
  <si>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</si>
  <si>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</si>
  <si>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</si>
  <si>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</si>
  <si>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</si>
  <si>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</si>
  <si>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</si>
  <si>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</si>
  <si>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</si>
  <si>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</si>
  <si>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</si>
  <si>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</si>
  <si>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</si>
  <si>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</si>
  <si>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</si>
  <si>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</si>
  <si>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</si>
  <si>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</si>
  <si>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</si>
  <si>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</si>
  <si>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</si>
  <si>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</si>
  <si>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</si>
  <si>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</si>
  <si>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</si>
  <si>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</si>
  <si>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</si>
  <si>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</si>
  <si>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</si>
  <si>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</si>
  <si>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</si>
  <si>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</si>
  <si>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</si>
  <si>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</si>
  <si>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</si>
  <si>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</si>
  <si>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</si>
  <si>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</si>
  <si>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</si>
  <si>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</si>
  <si>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</si>
  <si>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</si>
  <si>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</si>
  <si>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</si>
  <si>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</si>
  <si>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</si>
  <si>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</si>
  <si>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</si>
  <si>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</si>
  <si>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</si>
  <si>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</si>
  <si>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</si>
  <si>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</si>
  <si>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</si>
  <si>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</si>
  <si>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</si>
  <si>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</si>
  <si>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</si>
  <si>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</si>
  <si>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</si>
  <si>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</si>
  <si>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em PVC rígido de 4" x 2".</t>
  </si>
  <si>
    <t>101203</t>
  </si>
  <si>
    <t>Caixa de passagem 4"x 4" sem placa</t>
  </si>
  <si>
    <t>Será medido por unidade de caixa instalada (un).
O item remunera o fornecimento e instalação de caixa em PVC rígido de 4" x 4".</t>
  </si>
  <si>
    <t>101204</t>
  </si>
  <si>
    <t>Caixa octogonal p/ teto (laje maciça ou pré fabricada)</t>
  </si>
  <si>
    <t>Será medido por unidade de caixa instalada (un).
O item remunera o fornecimento e instalação de caixa em PVC rígido com fundo móvel de 4 "x 4" para fixação em lajes.</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</si>
  <si>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</si>
  <si>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</si>
  <si>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</si>
  <si>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</si>
  <si>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</si>
  <si>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</si>
  <si>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</si>
  <si>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</si>
  <si>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</si>
  <si>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</si>
  <si>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</si>
  <si>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</si>
  <si>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101209</t>
  </si>
  <si>
    <t>Refletor Slim LED 100W de potência, branco Frio, 6500k, Autovolt.</t>
  </si>
  <si>
    <t>Será medido por unidade de refletor instalado (un).
O item remunera o fornecimento e instalação de Refletor LED com proteção IP65 indicado para iluminar áreas internas e externas; deve possuir driver incorporado, fluxo luminoso constante em toda faixa de tensão, com corpo e dissipador em alumínio com tampo em vidro, trabalhar, bivolt automático e emissão na cor branca.</t>
  </si>
  <si>
    <t>101210</t>
  </si>
  <si>
    <t>Refletor Slim LED 150W de potência, branco Frio, 6500k, Autovolt</t>
  </si>
  <si>
    <t>101211</t>
  </si>
  <si>
    <t>Refletor Slim LED 200W de potência, branco Frio, 6500k</t>
  </si>
  <si>
    <t>Será medido por unidade de refletor instalado (un).
O item remunera o fornecimento e instalação de Refletor LED com proteção mínima IP65 indicado para iluminar áreas internas e externas; deve possuir driver incorporado, fluxo luminoso constante em toda faixa de tensão, com corpo e dissipador em alumínio com tampo em vidro, trabalhar, bivolt automático e emissão na cor branca.</t>
  </si>
  <si>
    <t>101212</t>
  </si>
  <si>
    <t>Relé fotoelétrico, tensão 120v com capacidade de carga 1200va, inclusive base e instalação</t>
  </si>
  <si>
    <t xml:space="preserve">Será medido por unidade de relé fotoelétrico instalado (un).
Corpo e tampa em polipropileno estabilizado contra radiações UV; Contatos de encaixe em Latão estanhado, funcionamento eletromagnético e acionamento instantâneo, tensão nominal: 127Vca frequência: 50/60Hz e capacidade de carga: Em 127Vca: 1000W, 1200VA 
</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</si>
  <si>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</si>
  <si>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</si>
  <si>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</si>
  <si>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</si>
  <si>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</si>
  <si>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</si>
  <si>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</si>
  <si>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</si>
  <si>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</si>
  <si>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</si>
  <si>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</si>
  <si>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</si>
  <si>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</si>
  <si>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</si>
  <si>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</si>
  <si>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</si>
  <si>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</si>
  <si>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</si>
  <si>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</si>
  <si>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</si>
  <si>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</si>
  <si>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</si>
  <si>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</si>
  <si>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</si>
  <si>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</si>
  <si>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</si>
  <si>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</si>
  <si>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</si>
  <si>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</si>
  <si>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</si>
  <si>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</si>
  <si>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</si>
  <si>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</si>
  <si>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</si>
  <si>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</si>
  <si>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</si>
  <si>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</si>
  <si>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</si>
  <si>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</si>
  <si>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</si>
  <si>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</si>
  <si>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</si>
  <si>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</si>
  <si>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</si>
  <si>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</si>
  <si>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</si>
  <si>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</si>
  <si>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</si>
  <si>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</si>
  <si>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</si>
  <si>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</si>
  <si>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</si>
  <si>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</si>
  <si>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</si>
  <si>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</si>
  <si>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</si>
  <si>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</si>
  <si>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</si>
  <si>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</si>
  <si>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</si>
  <si>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</si>
  <si>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</si>
  <si>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</si>
  <si>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</si>
  <si>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</si>
  <si>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</si>
  <si>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</si>
  <si>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</si>
  <si>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</si>
  <si>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</si>
  <si>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</si>
  <si>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</si>
  <si>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</si>
  <si>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</si>
  <si>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</si>
  <si>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</si>
  <si>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</si>
  <si>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</si>
  <si>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</si>
  <si>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</si>
  <si>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</si>
  <si>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</si>
  <si>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</si>
  <si>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</si>
  <si>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</si>
  <si>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</si>
  <si>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</si>
  <si>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</si>
  <si>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</si>
  <si>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</si>
  <si>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</si>
  <si>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</si>
  <si>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</si>
  <si>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</si>
  <si>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</si>
  <si>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</si>
  <si>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</si>
  <si>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</si>
  <si>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</si>
  <si>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</si>
  <si>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</si>
  <si>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</si>
  <si>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</si>
  <si>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</si>
  <si>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</si>
  <si>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</si>
  <si>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</si>
  <si>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</si>
  <si>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</si>
  <si>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</si>
  <si>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</si>
  <si>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</si>
  <si>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</si>
  <si>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</si>
  <si>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</si>
  <si>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</si>
  <si>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</si>
  <si>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</si>
  <si>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120000</t>
  </si>
  <si>
    <t>ESQUADRIAS METÁLICAS</t>
  </si>
  <si>
    <t>120100</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</si>
  <si>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</si>
  <si>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</si>
  <si>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</si>
  <si>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</si>
  <si>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</si>
  <si>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</si>
  <si>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</si>
  <si>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</si>
  <si>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</si>
  <si>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</si>
  <si>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</si>
  <si>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</si>
  <si>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</si>
  <si>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</si>
  <si>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</si>
  <si>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</si>
  <si>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</si>
  <si>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</si>
  <si>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</si>
  <si>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</si>
  <si>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</si>
  <si>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</si>
  <si>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</si>
  <si>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</si>
  <si>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</si>
  <si>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</si>
  <si>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</si>
  <si>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</si>
  <si>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</si>
  <si>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</si>
  <si>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</si>
  <si>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</si>
  <si>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</si>
  <si>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</si>
  <si>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</si>
  <si>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</si>
  <si>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</si>
  <si>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</si>
  <si>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</si>
  <si>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</si>
  <si>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</si>
  <si>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</si>
  <si>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</si>
  <si>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</si>
  <si>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</si>
  <si>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</si>
  <si>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</si>
  <si>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</si>
  <si>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</si>
  <si>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</si>
  <si>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</si>
  <si>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</si>
  <si>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</si>
  <si>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</si>
  <si>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</si>
  <si>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</si>
  <si>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</si>
  <si>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</si>
  <si>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</si>
  <si>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</si>
  <si>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</si>
  <si>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</si>
  <si>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</si>
  <si>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</si>
  <si>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</si>
  <si>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</si>
  <si>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</si>
  <si>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</si>
  <si>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</si>
  <si>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</si>
  <si>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</si>
  <si>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</si>
  <si>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</si>
  <si>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</si>
  <si>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</si>
  <si>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</si>
  <si>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</si>
  <si>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</si>
  <si>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</si>
  <si>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</si>
  <si>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</si>
  <si>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</si>
  <si>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</si>
  <si>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</si>
  <si>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</si>
  <si>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</si>
  <si>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</si>
  <si>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</si>
  <si>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</si>
  <si>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</si>
  <si>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</si>
  <si>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</si>
  <si>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</si>
  <si>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</si>
  <si>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</si>
  <si>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</si>
  <si>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</si>
  <si>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</si>
  <si>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</si>
  <si>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</si>
  <si>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</si>
  <si>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</si>
  <si>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</si>
  <si>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</si>
  <si>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</si>
  <si>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</si>
  <si>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</si>
  <si>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</si>
  <si>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</si>
  <si>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</si>
  <si>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</si>
  <si>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</si>
  <si>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</si>
  <si>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</si>
  <si>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</si>
  <si>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</si>
  <si>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</si>
  <si>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</si>
  <si>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</si>
  <si>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</si>
  <si>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</si>
  <si>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</si>
  <si>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</si>
  <si>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</si>
  <si>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</si>
  <si>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</si>
  <si>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</si>
  <si>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</si>
  <si>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</si>
  <si>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</si>
  <si>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</si>
  <si>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</si>
  <si>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</si>
  <si>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</si>
  <si>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</si>
  <si>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</si>
  <si>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</si>
  <si>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</si>
  <si>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</si>
  <si>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</si>
  <si>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</si>
  <si>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</si>
  <si>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</si>
  <si>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</si>
  <si>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</si>
  <si>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</si>
  <si>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</si>
  <si>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</si>
  <si>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</si>
  <si>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</si>
  <si>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</si>
  <si>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</si>
  <si>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</si>
  <si>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</si>
  <si>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</si>
  <si>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</si>
  <si>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</si>
  <si>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</si>
  <si>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</si>
  <si>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</si>
  <si>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</si>
  <si>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</si>
  <si>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</si>
  <si>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</si>
  <si>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</si>
  <si>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</si>
  <si>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</si>
  <si>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</si>
  <si>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</si>
  <si>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</si>
  <si>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</si>
  <si>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</si>
  <si>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</si>
  <si>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</si>
  <si>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</si>
  <si>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</si>
  <si>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</si>
  <si>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</si>
  <si>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</si>
  <si>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</si>
  <si>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</si>
  <si>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</si>
  <si>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</si>
  <si>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</si>
  <si>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</si>
  <si>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</si>
  <si>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</si>
  <si>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</si>
  <si>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</si>
  <si>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</si>
  <si>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</si>
  <si>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</si>
  <si>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</si>
  <si>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</si>
  <si>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</si>
  <si>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</si>
  <si>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</si>
  <si>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</si>
  <si>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</si>
  <si>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</si>
  <si>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</si>
  <si>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</si>
  <si>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</si>
  <si>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</si>
  <si>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</si>
  <si>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</si>
  <si>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</si>
  <si>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</si>
  <si>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</si>
  <si>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</si>
  <si>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</si>
  <si>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</si>
  <si>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</si>
  <si>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</si>
  <si>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</si>
  <si>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</si>
  <si>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</si>
  <si>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</si>
  <si>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</si>
  <si>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</si>
  <si>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</si>
  <si>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</si>
  <si>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</si>
  <si>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</si>
  <si>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</si>
  <si>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</si>
  <si>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</si>
  <si>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</si>
  <si>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</si>
  <si>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</si>
  <si>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</si>
  <si>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</si>
  <si>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</si>
  <si>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</si>
  <si>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</si>
  <si>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</si>
  <si>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</si>
  <si>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</si>
  <si>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</si>
  <si>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</si>
  <si>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</si>
  <si>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</si>
  <si>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</si>
  <si>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</si>
  <si>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</si>
  <si>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</si>
  <si>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</si>
  <si>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</si>
  <si>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</si>
  <si>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</si>
  <si>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</si>
  <si>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</si>
  <si>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</si>
  <si>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</si>
  <si>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</si>
  <si>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</si>
  <si>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</si>
  <si>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</si>
  <si>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</si>
  <si>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</si>
  <si>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</si>
  <si>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</si>
  <si>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</si>
  <si>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</si>
  <si>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</si>
  <si>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</si>
  <si>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</si>
  <si>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</si>
  <si>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</si>
  <si>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</si>
  <si>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</si>
  <si>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</si>
  <si>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304 465 x 330 mm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</si>
  <si>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</si>
  <si>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</si>
  <si>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</si>
  <si>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</si>
  <si>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</si>
  <si>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</si>
  <si>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</si>
  <si>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</si>
  <si>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</si>
  <si>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</si>
  <si>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</si>
  <si>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</si>
  <si>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</si>
  <si>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</si>
  <si>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</si>
  <si>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</si>
  <si>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</si>
  <si>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</si>
  <si>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</si>
  <si>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</si>
  <si>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</si>
  <si>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</si>
  <si>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</si>
  <si>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</si>
  <si>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</si>
  <si>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</si>
  <si>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</si>
  <si>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</si>
  <si>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</si>
  <si>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</si>
  <si>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</si>
  <si>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</si>
  <si>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</si>
  <si>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com ferragens em latão cromado</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</si>
  <si>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</si>
  <si>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</si>
  <si>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</si>
  <si>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</si>
  <si>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</si>
  <si>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</si>
  <si>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</si>
  <si>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</si>
  <si>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</si>
  <si>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</si>
  <si>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</si>
  <si>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</si>
  <si>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</si>
  <si>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</si>
  <si>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</si>
  <si>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</si>
  <si>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</si>
  <si>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</si>
  <si>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</si>
  <si>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</si>
  <si>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</si>
  <si>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</si>
  <si>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</si>
  <si>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</si>
  <si>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</si>
  <si>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</si>
  <si>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</si>
  <si>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</si>
  <si>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</si>
  <si>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</si>
  <si>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</si>
  <si>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</si>
  <si>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</si>
  <si>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</si>
  <si>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</si>
  <si>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</si>
  <si>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</si>
  <si>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</si>
  <si>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</si>
  <si>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</si>
  <si>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</si>
  <si>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</si>
  <si>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</si>
  <si>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</si>
  <si>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</si>
  <si>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</si>
  <si>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</si>
  <si>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</si>
  <si>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</si>
  <si>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</si>
  <si>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</si>
  <si>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</si>
  <si>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</si>
  <si>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</si>
  <si>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</si>
  <si>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</si>
  <si>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</si>
  <si>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</si>
  <si>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</si>
  <si>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 (EXCLUSIVE CILINDRO)</t>
  </si>
  <si>
    <t>190502</t>
  </si>
  <si>
    <t>2 botijões de gás 45 Kg (INCLUSIVE CILINDRO CHEIO)</t>
  </si>
  <si>
    <t>190503</t>
  </si>
  <si>
    <t>4 botijões de gás 13 Kg (EXCLUSIVE CILINDRO)</t>
  </si>
  <si>
    <t>190504</t>
  </si>
  <si>
    <t>4 botijões de gás 45 Kg (INCLUSIVE CILINDRO CHEIO)</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</si>
  <si>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</si>
  <si>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</si>
  <si>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</si>
  <si>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</si>
  <si>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</si>
  <si>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</si>
  <si>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</si>
  <si>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</si>
  <si>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epoxI em piso de quadra esportiva concreto 2 demãos </t>
  </si>
  <si>
    <t>Será medido pela área de superfície pintada, deduzindo-se toda e qualquer interferência (m²).
O item remunera o fornecimento de tinta à base epoxI,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epoxI,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</si>
  <si>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</si>
  <si>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</si>
  <si>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</si>
  <si>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</si>
  <si>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</si>
  <si>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</si>
  <si>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</si>
  <si>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</si>
  <si>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</si>
  <si>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</si>
  <si>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</si>
  <si>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10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</si>
  <si>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10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</si>
  <si>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</si>
  <si>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</si>
  <si>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</si>
  <si>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</si>
  <si>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</si>
  <si>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</si>
  <si>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</si>
  <si>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</si>
  <si>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</si>
  <si>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</si>
  <si>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</si>
  <si>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r>
      <t xml:space="preserve">Armadura de tela de aço CA 60B (tela de aço CA 60 soldada com trama de 100x100mm D=4,20mm do fio e </t>
    </r>
    <r>
      <rPr>
        <b/>
        <sz val="12"/>
        <rFont val="Calibri"/>
        <family val="2"/>
      </rPr>
      <t>arame recozido) OBS: 2,20KG/M2</t>
    </r>
  </si>
  <si>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</si>
  <si>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</si>
  <si>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</si>
  <si>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</si>
  <si>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</si>
  <si>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</si>
  <si>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</si>
  <si>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</si>
  <si>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</si>
  <si>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</si>
  <si>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</si>
  <si>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</si>
  <si>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</si>
  <si>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</si>
  <si>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</si>
  <si>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</si>
  <si>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</si>
  <si>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</si>
  <si>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</si>
  <si>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</si>
  <si>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</si>
  <si>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</si>
  <si>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</si>
  <si>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refletores Slim LED 200W de potência; Haste de aterramento, comprimento 2400mm, com parafuso de aperto (03 refletores para cada poste); Terminal para aterramento, com parafuso de aperto, estanhado; Caixa de passagem em alvenaria, 50x50x60cm, tampa em concreto, escavação e reaterro apiloado; Quadro elétrico para 12 circuitos com barramento; Eletroduto pvc rosca 1.1/4"; Cabo de cobre seção 4.0mm2, isolação; Cabo de cobre nu, seção 10mm2; Cabo sintenax isolamento de 1KV 16mm2; Conector para cabo 16mm2 bimetálico; Disjuntor trif.10-30 A; Disjuntor trif. 40 A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</si>
  <si>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</si>
  <si>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</si>
  <si>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</si>
  <si>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</si>
  <si>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</si>
  <si>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C=3,00m execução in-loco volume útil 7,56m³ (154 contribuintes por turno)</t>
  </si>
  <si>
    <t>210102</t>
  </si>
  <si>
    <t>Fossa séptica C=3,80m execução in-loco volume útil 9,58m³ (226 contribuintes por turno)</t>
  </si>
  <si>
    <t>210103</t>
  </si>
  <si>
    <t>Fossa séptica C=5,40m execução in-loco volume útil 13,61m³ (298 contribuintes por turno)</t>
  </si>
  <si>
    <t>210104</t>
  </si>
  <si>
    <t>Fossa séptica C=4,80m execução in-loco volume útil 20,74m³ (514 contribuintes por turno)</t>
  </si>
  <si>
    <t>210105</t>
  </si>
  <si>
    <t>Fossa séptica C=5,80m execução in-loco volume útil 25,06m³ (622 contribuintes por turno)</t>
  </si>
  <si>
    <t>210106</t>
  </si>
  <si>
    <t>Fossa séptica C=6,40m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</si>
  <si>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</si>
  <si>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</si>
  <si>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</si>
  <si>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</si>
  <si>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</si>
  <si>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</si>
  <si>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</si>
  <si>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</si>
  <si>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</si>
  <si>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</si>
  <si>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</si>
  <si>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</si>
  <si>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</si>
  <si>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</si>
  <si>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230000</t>
  </si>
  <si>
    <t>LIMPEZA</t>
  </si>
  <si>
    <t>230100</t>
  </si>
  <si>
    <t>Limpeza:</t>
  </si>
  <si>
    <t>230101</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</si>
  <si>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</si>
  <si>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</si>
  <si>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230102</t>
  </si>
  <si>
    <t>Raspagem, calafetação e aplicação de cera em piso de madeira</t>
  </si>
  <si>
    <t>Será medido pela área de piso encerado (m²)
O item remunera o preparo do piso com raspagem e calafetação, o fornecimento e aplicação de cera em piso de tacos de madeira.</t>
  </si>
  <si>
    <t>230200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</si>
  <si>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</si>
  <si>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</si>
  <si>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</si>
  <si>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230201</t>
  </si>
  <si>
    <t>Transporte e carga manual de material a granel (ou demolição) em caçamba</t>
  </si>
  <si>
    <t>230202</t>
  </si>
  <si>
    <t>Transporte e carga manual de material de qualquer natureza em caminhão DMT &lt; 5Km</t>
  </si>
  <si>
    <t>M³ X KM</t>
  </si>
  <si>
    <t>230203</t>
  </si>
  <si>
    <t>Transporte e carga manual de material de qualquer natureza em caminhão DMT &gt; 5Km</t>
  </si>
  <si>
    <t>240000</t>
  </si>
  <si>
    <t>LEVANTAMENTOS, E PROJETOS</t>
  </si>
  <si>
    <t>240100</t>
  </si>
  <si>
    <t>Levantamento planialtimétrico e cadastral, urbano, suburbano e rural</t>
  </si>
  <si>
    <t>Será medido por área de levantamento planialtimétrico e cadastral executado (un).
O item remunera o fornecimento da mão-de-obra qualificada necessária para a execução de levantamento planialtimétrico e cadastral em áreas urbanas e suburbanas, destinado à regularização, projetos viários e de infra-estrutura e urbanização, compreendendo: o detalhamento de divisas de gleba principal, sistema viário, quadras, áreas livres e institucionais, lotes, edificações, postes de rede pública de eletrificação, tampões com as respectivas identificações, guias, sarjetas, muro de arrimo, taludes e a elaboração das peças gráficas pertinentes. De acordo com a norma NBR 13.133/94 e lei federal 10.267/01, também remunera o fornecimento de projeto planialtimétrico, contendo todas as informações e detalhes levantados de acordo com o padrão da Secretaria Estadual de Educação (SEE MG), inclusive respectivo memorial descritivo. O projeto deverá ser constituído por: peças gráficas no formato A1 e devem seguir as seguintes premissas:
Os produtos gráficos deverão ser desenvolvidos por meio do software "AUTOCAD" versão 2000 ou posterior e apresentados da seguinte forma:
- Apresentações parciais na forma de projeto básico, em papel sulfite, para ajustes e liberação pela Diretoria de Rede Física das Regionais, para a execução do projeto executivo;
- A entrega do projeto final, devidamente aprovado pela Diretoria de Rede Física das Regionais, deverá ser constituída por: duas cópias plotadas em papel sulfite; uma cópia do arquivo eletrônico com extensão "dwg" em "compact disc" (CD Rom).
-  A entrega do memorial descritivo em formato "doc" ou "docx" no mesmo DR Rom dos arquivos de projeto.</t>
  </si>
  <si>
    <t>240101</t>
  </si>
  <si>
    <t>Levantamento planialtimétrico e cadastral, urbano, suburbano e rural em terreno até 2.000 m²</t>
  </si>
  <si>
    <t>240102</t>
  </si>
  <si>
    <t xml:space="preserve">Levantamento planialtimétrico e cadastral, urbano, suburbano e rural em terreno de 2.001 a 10.000m² </t>
  </si>
  <si>
    <t>240200</t>
  </si>
  <si>
    <t>Projetos</t>
  </si>
  <si>
    <t>Será medido por unidade de desenho fornecido e aprovado pela fiscalização (un).
O item remunera o fornecimento de projeto, contendo todas as informações e detalhes construtivos, para a execução completa da obra de acordo com o padrão da Secretaria Estadual de Educação (SEE MG), inclusive a concessão dos direitos autorais referentes ao projeto para a Caixa Escolar. O projeto deverá ser constituído por: peças gráficas no formato A1; relatórios contendo as premissas de projeto; especificações técnicas; memoriais descritivos, listas de quantidade e memórias de cálculo pertinentes. Apresentados conforme relação abaixo:
A) Os produtos gráficos deverão ser desenvolvidos por meio do software "AUTOCAD" versão 2000 ou posterior e apresentados da seguinte forma:
- A entrega do projeto executivo de arquitetura, devidamente aprovado pela Diretoria de Rede Física das Regionais, deverá ser constituída por: duas cópias plotadas em papel sulfite; uma cópia do arquivo eletrônico com extensão "dwg" em "compact disc" (CD Rom).
B) Os relatórios, as especificações técnicas, os memoriais descritivos, lista de quantidades e as memórias de cálculo pertinentes contendo as premissas de projeto deverão ser desenvolvidas por meio dos softwares "WINWORD", ou "EXCEL" e apresentados da seguinte forma:
- Duas cópias completas no formato A4, em papel sulfite, encadernadas;
- Os arquivos eletrônicos com extensão "doc" ou "xls",em "compact disc" (CD Rom ).</t>
  </si>
  <si>
    <t>240201</t>
  </si>
  <si>
    <t>Projeto executivo de arquitetura (exclusive aprovação)</t>
  </si>
  <si>
    <t>240202</t>
  </si>
  <si>
    <t>Projeto executivo de instalações hidrosanitárias em formato A1</t>
  </si>
  <si>
    <t>240203</t>
  </si>
  <si>
    <t>Projeto executivo de instalações elétricas em formato A1</t>
  </si>
  <si>
    <t>240204</t>
  </si>
  <si>
    <t xml:space="preserve">Projeto executivo de SPDA, </t>
  </si>
  <si>
    <t>240205</t>
  </si>
  <si>
    <t>Projeto de Prevenção e Combate a Incêndio e Pânico, exclusive aprovação no CBMMG</t>
  </si>
  <si>
    <t>240206</t>
  </si>
  <si>
    <t>Projeto executivo e estrutural de estrutura de concreto</t>
  </si>
  <si>
    <t>240207</t>
  </si>
  <si>
    <t>Projeto executivo e estrutural de estrutura metálica</t>
  </si>
  <si>
    <t>240208</t>
  </si>
  <si>
    <t>Projeto executivo de cabeamento estruturado</t>
  </si>
  <si>
    <t>240209</t>
  </si>
  <si>
    <t xml:space="preserve">Projeto executivo de drenagem pluvial </t>
  </si>
  <si>
    <t>240210</t>
  </si>
  <si>
    <t>Levantamento de arquitetura/cadastro de dados técnicos "in loco" para  prédios tombados com aprovação junto ao órgão tombador, com desenvolvimento e detalhamento de gradil, fachada, esquadrias, acabamentos internos e elementos arquitetônicos, apresentados em formato A1, utilizando layers padrão da SEE.</t>
  </si>
  <si>
    <t>240211</t>
  </si>
  <si>
    <t>Projeto executivo de engradamento metálico</t>
  </si>
  <si>
    <t>240212</t>
  </si>
  <si>
    <t xml:space="preserve">Levantamento de arquitetura/cadastro de dados técnicos "in loco" e desenvolvimento da arquitetura levantada A1 (EXCLUSIVE APROVAÇÃO), conforme padrão SEE. No caso do levantamento cadastral arquitetônico o mesmo deve apresentar rigorosamente as características físicas da edificação, constituindo-se da representação gráfica detalhada de todos os seus elementos.
</t>
  </si>
  <si>
    <t>Será medido pelo levantamento que possibilite a futura elaboração do projeto arquitetônico e será remunerado após aprovação da fiscalização (un).
O item remunera o levantamento de uma construção existente e como resultado devem ser apresentados os seguintes desenhos:
 - Planta de implantação/ locação, sendo que deve apresentar tipo de vizinhos no entorno da escola, nome das ruas, largura do passeio, identificar se no passeio existem árvores, placas e postes, localização dos padrões de energia e hidrômetro ; 
- Plantas dos pavimentos com níveis, área de todos os ambientes, diferenciar layers de paredes, esquadrias e pisos conforme ABNT, inserir tipos de piso, cimentado, terreno natural onde existir; (Layers cores padrão SEE); 
- Planta da cobertura com demarcação dos beirais; levantada A1 (EXCLUSIVE APROVAÇÃO)</t>
  </si>
  <si>
    <t>240213</t>
  </si>
  <si>
    <t>Aprovação projeto arquitetônico junto a Prefeituras municipais</t>
  </si>
  <si>
    <t>Será medido pela aprovação do projeto arquitetônico ou conjunto de projetos junto à respectiva Prefeitura Municipal após aprovação da fiscalização (un).
O item remunera a aprovação dos projetos necessáriaos para uma respectiva obra.
O produdo final é que o contratado entregue à caixa escolar e/ou SRE a respectiva aprovação e liberação para que a obra seja executada ou mesmo que os serviços já porventura executados estejam aprovados e desembaraçados junto a respectiva Prefeitura</t>
  </si>
  <si>
    <t>240214</t>
  </si>
  <si>
    <t>Aprovação junto ao órgao tombador</t>
  </si>
  <si>
    <t>Será medido pela aprovação do projeto arquitetônico ou conjunto de projetos junto ao órgão tombado (Municipal, Estadual ou Federal) após aprovação da fiscalização (un).
O item remunera a aprovação dos projetos necessáriaos para uma respectiva obra.
O produdo final é que o contratado entregue à caixa escolar e/ou SRE a respectiva aprovação e liberação para que a obra seja executada ou mesmo que os serviços já porventura executados estejam aprovados e desembaraçados junto ao respectivo órgão Tombador</t>
  </si>
  <si>
    <t>240215</t>
  </si>
  <si>
    <t>Aprovação do Projeto de Prevenção e Combate a Incêndio e Pânico junto ao CBMMG</t>
  </si>
  <si>
    <t>Será medido pela aprovação do projeto PCIP ou conjunto de projetos junto ao CBMMG após aprovação da fiscalização (un).
O item remunera a aprovação dos projetos necessáriaos para uma respectiva obra.
O produdo final é que o contratado entregue à caixa escolar e/ou SRE a respectiva aprovação e liberação para que a obra seja executada ou mesmo que os serviços já porventura executados estejam aprovados e desembaraçados junto ao Corpo de Bombeiros Militar de Minas Gerais</t>
  </si>
  <si>
    <t>240300</t>
  </si>
  <si>
    <t>As built em formato A1 ou levantamento cadastral arquitetônico</t>
  </si>
  <si>
    <t xml:space="preserve">Será medido pela área construída da edificação reformada e / ou ampliada e aprovado pela fiscalização (m²).
O item remunera o fornecimento de projeto (As buit) executivo de arquitetura caso tenha havido diferenças do projeto executivo, contendo todas as informações e detalhes construtivos, de como foi executada a obra de acordo com o padrão da Secretaria Estadual de Educação (SEE MG), inclusive a concessão dos direitos autorais referentes ao projeto para a Caixa Escolar. O projeto deverá ser constituído por: peças gráficas no formato A1; detalhando as alterações ocorridas em relação ao projeto originalmente aprovado e apresentadas como segue:
A) Os produtos gráficos deverão ser desenvolvidos por meio do software "AUTOCAD" versão 2000 ou posterior e apresentada da seguinte forma:
- Apresentações na forma de projeto básico, em papel sulfite, para aprovação pela Diretoria de Rede Física das Regionais, para posterior arquivo;
- A entrega do projeto executivo de arquitetura, devidamente aprovado pela Diretoria de Rede Física das Regionais, deverá ser constituída por: duas cópias plotadas em papel sulfite; uma cópia do arquivo eletrônico com extensão "dwg" em "compact disc" (CD Rom).
No caso do levantamento cadastral arquitetônico o mesmo deve apresentar rigorosamente as características físicas da edificação, constituindo-se da representação gráfica detalhada de todos os seus elementos.
Devem ser apresentados os seguintes desenhos:
 - Planta de implantação/ locação; 
- Plantas dos pavimentos; 
- Planta da cobertura; 
- Cortes (longitudinais e transversais); 
- Elevações (fachadas); 
- Detalhes construtivos (quando necessário); 
</t>
  </si>
  <si>
    <t>240301</t>
  </si>
  <si>
    <t>AS BUILT de projetos ou levantamento cadastral arquitetônico com área até 10.000 m²</t>
  </si>
  <si>
    <t>240302</t>
  </si>
  <si>
    <t xml:space="preserve">AS BUILT de projetos ou levantamento cadastral arquitetônicocom área de 10.001 A 20.000 m² </t>
  </si>
  <si>
    <t>240303</t>
  </si>
  <si>
    <t>AS BUILT de projetos ou levantamento cadastral arquitetônico com área de 20.001 a 40.000 m²</t>
  </si>
  <si>
    <t>240304</t>
  </si>
  <si>
    <t>AS BUILT de projetos ou levantamento cadastral arquitetônico com área de 40.001 a 60.000 m²</t>
  </si>
  <si>
    <t>240305</t>
  </si>
  <si>
    <t>AS BUILT de projetos ou levantamento cadastral arquitetônico com área de 60.001 a 80.000 m²</t>
  </si>
  <si>
    <t>240306</t>
  </si>
  <si>
    <t>AS BUILT de projetos ou levantamento cadastral arquitetônico com área de 80.001 a 1.000.000 m²</t>
  </si>
  <si>
    <t>240400</t>
  </si>
  <si>
    <t>Serviços técnicos profissionais para obtenção do AVCB (Auto de Vistoria do Corpo de Bombeiros) junto ao corpo de bombeiros</t>
  </si>
  <si>
    <t>Será medido por auto de vistoria aprovado (un).
O item remunera vistoria previa do prédio, teste de todos os equipamentos de incêndio e pânico existentes, elaboração de planilha em EXCEL (padrão SEE) daqueles que necessitem reparo, troca ou faltantes ou mesmo projetos caso exista divergencia entre o previsto e o executado, entrega da planilha ao diretor da unidade escolar e cópia à rede física da Regional para providências, acompanhar e fiscalizar o reparo necessário inclusive orientando a elaboração de novos projetos se solicitado.
Remunera também, elaboração da respectiva ART/RRT se responsabilizando pelas alterações/execução, preenchimento da documentação exigida no INFOSCIP solicitando a renovação do AVCB.</t>
  </si>
  <si>
    <t>240401</t>
  </si>
  <si>
    <t>Para edificações com área construida até 2000 m2</t>
  </si>
  <si>
    <t>240402</t>
  </si>
  <si>
    <t>Para edificações com área construida de 2001 à 5000 m2</t>
  </si>
  <si>
    <t>240403</t>
  </si>
  <si>
    <t>Para edificações com área construida de 5001 à 10000 m2</t>
  </si>
  <si>
    <t>250000</t>
  </si>
  <si>
    <t>DETECÇÃO, COMBATE E PREVENÇÃO A INCÊNDIO</t>
  </si>
  <si>
    <t>250100</t>
  </si>
  <si>
    <t>Abrigos</t>
  </si>
  <si>
    <t>Será medido por unidade de abrigo instalado (un).
O item remunera o fornecimento e instalação de abrigo para hidrante completo, em chapa de ferro nº 14, nas dimensões indicadas, inclusive materiais acessórios para a fixação.</t>
  </si>
  <si>
    <t>250101</t>
  </si>
  <si>
    <t>Abrigo em chapa de aço carbono de sobrepor, pintado de vermelho nas dimensões (90x60x17)cm com uma porta com vidro transparente com a inscrição "incêndio", incluindo suporte basculante para mangueira - fornecimento e instalação, EXCLUSIVE mangueira, registro globo e acessórios</t>
  </si>
  <si>
    <t>250102</t>
  </si>
  <si>
    <t>Abrigo em chapa de aço carbono de sobrepor, pintado de vermelho nas dimensões (90x60x17)cm com uma porta com vidro transparente com a inscrição "incêndio", incluindo suporte basculante para mangueira, mangueira tipo 1 (1 1/2" 980 KPa) comprimento 15m, registro globo e acessórios, fornecimento e instalação</t>
  </si>
  <si>
    <t>250103</t>
  </si>
  <si>
    <t>Abrigo em chapa de aço carbono de sobrepor, pintado de vermelho nas dimensões (90x60x17)cm com uma porta com vidro transparente com a inscrição "incêndio", incluindo suporte basculante para mangueira, mangueira tipo 2 (1 1/2" 1370KPa) comprimento 15m, registro globo e acessórios, fornecimento e instalação</t>
  </si>
  <si>
    <t>250104</t>
  </si>
  <si>
    <t>Abrigo em chapa de aço carbono de sobrepor, pintado de vermelho nas dimensões (75x30x25)cm com uma porta com vidro transparente com a inscrição "incêndio", para extintor, fornecimento e instalação, exclusive extintor</t>
  </si>
  <si>
    <t>250200</t>
  </si>
  <si>
    <t>Acessórios</t>
  </si>
  <si>
    <t>250201</t>
  </si>
  <si>
    <t>Mangueira com união de engate rápido, tipo 1 (980KPa) DN= 1 1/2´ (38 mm) 15,00m</t>
  </si>
  <si>
    <t>Será medido por unidade de mangueira instalada (un).
O item remunera o fornecimento e instalação de mangueira de fibra longa de algodão, revestida internamente de borracha, pressão mínima de prova de 980kpA, conforme NBR 11861, diâmetro de 1 1/2", com união de engate rápido.</t>
  </si>
  <si>
    <t>250202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</si>
  <si>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</si>
  <si>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</si>
  <si>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250203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</si>
  <si>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</si>
  <si>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</si>
  <si>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250204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</si>
  <si>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</si>
  <si>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</si>
  <si>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250205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</si>
  <si>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</si>
  <si>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</si>
  <si>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250206</t>
  </si>
  <si>
    <t xml:space="preserve">Adaptador de engate rápido em latão de 2 1/2´ x 1 1/2´ </t>
  </si>
  <si>
    <t>Será medido por unidade de adaptador instalado (un).
O item remunera o fornecimento e instalação de adaptador de engate rápido, em latão, com diâmetro de 2 1/2" x 1 1/2".</t>
  </si>
  <si>
    <t>250207</t>
  </si>
  <si>
    <t xml:space="preserve">Adaptador de engate rápido em latão de 2 1/2´ x 2 1/2´ </t>
  </si>
  <si>
    <t>Será medido por unidade de adaptador instalado (un).
O item remunera o fornecimento e instalação de adaptador de engate rápido, em latão, com diâmetro de 2 1/2" x 2 1/2".</t>
  </si>
  <si>
    <t>250210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</si>
  <si>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</si>
  <si>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</si>
  <si>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250211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</si>
  <si>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</si>
  <si>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</si>
  <si>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250212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</si>
  <si>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</si>
  <si>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</si>
  <si>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250213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</si>
  <si>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</si>
  <si>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</si>
  <si>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250214</t>
  </si>
  <si>
    <t>Mangueira com união de engate rápido, tipo 2 (1370KPa) DN= 1 1/2´ (38 mm) 15,00m</t>
  </si>
  <si>
    <t>Será medido por unidade de mangueira instalada (un).
O item remunera o fornecimento e instalação de mangueira de fibra longa de algodão, revestida internamente de borracha, pressão mínima de prova de 1370kpA conforme NBR 11861, diâmetro de 1 1/2", com união de engate rápido.</t>
  </si>
  <si>
    <t>250215</t>
  </si>
  <si>
    <t>Esguicho jato regulavel de 1 1/2", para combate a incendio -</t>
  </si>
  <si>
    <t>Será medido por unidade de esguicho instalado (un).
O item remunera o fornecimento e instalação de esguicho regulável com as características:
fechamento por válvula central, com três posições: bocal fechado, jato sólido e neblina com variação de leque até 120º; bocal estriado com anel de borracha para proteção; engate rápido; diâmetro da base de 1 1/2"; em latão polido.</t>
  </si>
  <si>
    <t>250300</t>
  </si>
  <si>
    <t>Iluminação e sinalização de emergência</t>
  </si>
  <si>
    <t>250301</t>
  </si>
  <si>
    <t>Luminária autônoma de emergencia - LED</t>
  </si>
  <si>
    <t>Será medido por luminária instalada ligada à rede elétrica (un).
O item remunera o fornecimento e instalação de luminária autônoma com no mínimo 30 LED's completa ligada à rede elétrica.</t>
  </si>
  <si>
    <t>250302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</si>
  <si>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</si>
  <si>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</si>
  <si>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250303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</si>
  <si>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</si>
  <si>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</si>
  <si>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250304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</si>
  <si>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</si>
  <si>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</si>
  <si>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250305</t>
  </si>
  <si>
    <t>Luminária de emergência autônoma, tipo led com dois faróis, potência total de 8w, fornecimento e instalação</t>
  </si>
  <si>
    <t>Será medido por unidade de bloco autônomo instalado (un).
O item remunera o fornecimento e instalação de bloco autônomo de iluminação de emergência completo, em caixa plástica, para dois faróis de lâmpadas LED de 8 W com autonomia mínima de 03 horas</t>
  </si>
  <si>
    <t>250306</t>
  </si>
  <si>
    <t xml:space="preserve">Sirene de incêndio eletrônica </t>
  </si>
  <si>
    <t>Será medido por unidade de sirene eletrônica instalada (un).
O item remunera o fornecimento e instalação de sirene eletrônica pintada em epóxi, com 105db à um metro e consumo de 12 ou 24 Vcc.</t>
  </si>
  <si>
    <t>250307</t>
  </si>
  <si>
    <t>Cabo blindado para alarme e detecção de incêndio 3 x 1,5mm2</t>
  </si>
  <si>
    <t>Será medido por comprimento de cabo instalado (m).
O item remunera o fornecimento do cabo de cobre, com 2 condutores em cobre nú de têmpera mole, com diâmetro nominal de 3 x 1,5 mm², encordoamento classe 4; isolação termoplástico para têmpera mole VC / E 105°C, nível de isolamento de 600 V, para o sistema de detecção de incêndio. Remunera também materiais acessórios e a mão-de-obra necessária para a instalação do cabo. Norma técnica: NBR 17240.</t>
  </si>
  <si>
    <t>250308</t>
  </si>
  <si>
    <t xml:space="preserve">Cabo blindado para alarme e detecção de incêndio 4 x 1,5mm2 </t>
  </si>
  <si>
    <t>Será medido por comprimento de cabo instalado (m).
O item remunera o fornecimento do cabo de cobre, com 2 condutores em cobre nú de têmpera mole, com diâmetro nominal de 4 x 1,5 mm², encordoamento classe 4; isolação termoplástico para têmpera mole VC / E 105°C, nível de isolamento de 600 V, para o sistema de detecção de incêndio. Remunera também materiais acessórios e a mão-de-obra necessária para a instalação do cabo. Norma técnica: NBR 17240.</t>
  </si>
  <si>
    <t>250400</t>
  </si>
  <si>
    <t>Placas fotoluminescentes</t>
  </si>
  <si>
    <t xml:space="preserve">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
</t>
  </si>
  <si>
    <t>250401</t>
  </si>
  <si>
    <t>Placa fotoluminescente de Orientação, salvamento e equipamentos - 380 X 190 mm</t>
  </si>
  <si>
    <t>250402</t>
  </si>
  <si>
    <t>Placa fotoluminescente de Orientação, salvamento e equipamentos - 300 X 300 mm</t>
  </si>
  <si>
    <t>250403</t>
  </si>
  <si>
    <t>Placa fotoluminescente de alerta (triangular) base de 300 mm</t>
  </si>
  <si>
    <t>250404</t>
  </si>
  <si>
    <t>Placa fotoluminescente de proibição (circular) diâmetro de 300 mm</t>
  </si>
  <si>
    <t>250405</t>
  </si>
  <si>
    <t>Placa de sinalizacao e orientação, fotoluminescente, retangular, 30 x 40 cm, TIPO M1</t>
  </si>
  <si>
    <t>250500</t>
  </si>
  <si>
    <t>Chuveiros (sprinkler)</t>
  </si>
  <si>
    <t>250501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</si>
  <si>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</si>
  <si>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</si>
  <si>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250504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</si>
  <si>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</si>
  <si>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</si>
  <si>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250505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</si>
  <si>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</si>
  <si>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</si>
  <si>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250506</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</si>
  <si>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</si>
  <si>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validade da carga de 5 anos. Com suporte para fixação na parede. Normas técnicas: NBR 12693, NBR 12791 e NBR 15808.</t>
  </si>
  <si>
    <t>250507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</si>
  <si>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</si>
  <si>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validade da carga de 5 anos. Com suporte para fixação na parede. Normas técnicas: NBR 12693, NBR 12791 e NBR 15808.</t>
  </si>
  <si>
    <t>250510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</si>
  <si>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</si>
  <si>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</si>
  <si>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250600</t>
  </si>
  <si>
    <t>Tubos e conexões em aço galvanizado</t>
  </si>
  <si>
    <t>Será medido por comprimento de tubulação executada (m).
O item remunera o fornecimento e instalação dos tubos em aço galvanizado com costura,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</si>
  <si>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250601</t>
  </si>
  <si>
    <t>Tubo aço galvanizado com costura, DN= 3/4´, inclusive conexões</t>
  </si>
  <si>
    <t>250602</t>
  </si>
  <si>
    <t>Tubo aço galvanizado com costura, DN= 1´, inclusive conexões</t>
  </si>
  <si>
    <t>250603</t>
  </si>
  <si>
    <t>Tubo aço galvanizado com costura, DN= 1 1/4´, inclusive conexões</t>
  </si>
  <si>
    <t>250604</t>
  </si>
  <si>
    <t>Tubo aço galvanizado com costura, DN= 1 1/2´, inclusive conexões</t>
  </si>
  <si>
    <t>250605</t>
  </si>
  <si>
    <t>Tubo aço galvanizado com costura, DN= 2´, inclusive conexões</t>
  </si>
  <si>
    <t>250606</t>
  </si>
  <si>
    <t>Tubo aço galvanizado com costura, DN= 2 1/2´, inclusive conexões</t>
  </si>
  <si>
    <t>250607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</si>
  <si>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</si>
  <si>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</si>
  <si>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250608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</si>
  <si>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</si>
  <si>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</si>
  <si>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250609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</si>
  <si>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</si>
  <si>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</si>
  <si>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250610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</si>
  <si>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</si>
  <si>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</si>
  <si>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250611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</si>
  <si>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</si>
  <si>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</si>
  <si>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250612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</si>
  <si>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</si>
  <si>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</si>
  <si>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250700</t>
  </si>
  <si>
    <t>Eletrobomba e acessórios</t>
  </si>
  <si>
    <t>250701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</si>
  <si>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</si>
  <si>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até 24,4 m³ para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</si>
  <si>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250702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</si>
  <si>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</si>
  <si>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</si>
  <si>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250703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</si>
  <si>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</si>
  <si>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</si>
  <si>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250704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</si>
  <si>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</si>
  <si>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</si>
  <si>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250705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</si>
  <si>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</si>
  <si>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40,8 m³/h  para altura manométrica de 22 m.c.a, remunera também materiais complementares com manometros e acessórios como chumbadores e a mão-de-obra necessária para a fixação, instalação completa e realização dos testes de funcionamento.</t>
  </si>
  <si>
    <t>250706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</si>
  <si>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</si>
  <si>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79,6 m³/h para altura manométrica de 14 m.c.a, remunera também materiais complementares com manometros e acessórios como chumbadores e a mão-de-obra necessária para a fixação, instalação completa e realização dos testes de funcionamento.</t>
  </si>
  <si>
    <t>250707</t>
  </si>
  <si>
    <t>Hidrante de recalque completo em caixa de alvenaria</t>
  </si>
  <si>
    <t xml:space="preserve">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
</t>
  </si>
  <si>
    <t>250708</t>
  </si>
  <si>
    <t xml:space="preserve">Conjunto elevatório motor-bomba (centrífuga) de 10 HP </t>
  </si>
  <si>
    <t>Será medido por unidade de conjunto motor-bomba instalado e testado de acordo com a vazão exigida em projeto (un).
O item remunera o fornecimento e instalação de conjunto motor-bomba centrífuga trifásica, potência de 10 HP para vazões de até 15,1 m³/h para altura manométrica de 68 m.c.a, remunera também materiais complementares com manometros e acessórios como chumbadores e a mão-de-obra necessária para a fixação, instalação completa e realização dos testes de funcionamento.</t>
  </si>
  <si>
    <t>260000</t>
  </si>
  <si>
    <t>OUTROS</t>
  </si>
  <si>
    <t>260001</t>
  </si>
  <si>
    <t>260002</t>
  </si>
  <si>
    <t>260004</t>
  </si>
  <si>
    <t>260005</t>
  </si>
  <si>
    <t>260006</t>
  </si>
  <si>
    <t>BDI PROJETO =</t>
  </si>
  <si>
    <t xml:space="preserve">BDI OBRA = </t>
  </si>
  <si>
    <t xml:space="preserve">TOTAL GERAL(C/ BDI) = </t>
  </si>
  <si>
    <t xml:space="preserve">QUANDO DA CELEBRAÇÃO DO CONTRATO ASSEGURAR QUE A EMPRESA TENHA EM SEU PODER CÓPIA DO CADERNO DE ESPECIFICAÇÕES                  </t>
  </si>
  <si>
    <t>BASE                                                                                           PINI, ORSE, SETOP SUDECAP JAN/23</t>
  </si>
  <si>
    <t>REV00   MAI/23</t>
  </si>
  <si>
    <t>CRONOGRAMA FÍSICO-FINANCEIRO</t>
  </si>
  <si>
    <t>SRE:</t>
  </si>
  <si>
    <t>TOTAL GERAL (C/ BDI)</t>
  </si>
  <si>
    <t>% INC.</t>
  </si>
  <si>
    <t>1º MÊS</t>
  </si>
  <si>
    <t>2º MÊS</t>
  </si>
  <si>
    <t>3º MÊS</t>
  </si>
  <si>
    <t>4º MÊS</t>
  </si>
  <si>
    <t>5º MÊS</t>
  </si>
  <si>
    <t>6º MÊS</t>
  </si>
  <si>
    <t>TOTAL</t>
  </si>
  <si>
    <t>%</t>
  </si>
  <si>
    <t>VALOR</t>
  </si>
  <si>
    <t>TOTAL MENSAL</t>
  </si>
  <si>
    <t>TOTAL ACUMULADO</t>
  </si>
  <si>
    <t xml:space="preserve">MUNICÍPIO :          PATROCÍNIO-MG                                                                                                                                               </t>
  </si>
  <si>
    <t>M3</t>
  </si>
  <si>
    <t>M2</t>
  </si>
  <si>
    <t>RESERVATÓRIO ELEVADO TIPO TAÇA, COLUNA SECA, 30 M3, INCLUSO ACESSÓRIOS, CONEXÕES, INSTALAÇÃO E CHUMBADORES - Referência: ORÇAMENTOS - 1</t>
  </si>
  <si>
    <t>U</t>
  </si>
  <si>
    <t>QUADRO DE DISTRIBUIÇÃO COM BARRAMENTO TRIFÁSICO, DE EMBUTIR, EM CHAPA DE AÇO GALVANIZADO, PARA 48 DISJUNTORES DIN, 100 A - Referência: CPU - 8</t>
  </si>
  <si>
    <t>BARRA CHATA DE ALUMÍNIO 7/8" X 1/8" X 3M -  Referência: SEINFRA - ED - 51019</t>
  </si>
  <si>
    <t>TERMINAL DE COMPRESSÃO EM COBRE ESTANHADO 2 FUROS PARA CABO 50 MM2 - Referência: SEINFRA - ED - 51091</t>
  </si>
  <si>
    <t>Conforme Memória de Cálculo e projeto</t>
  </si>
  <si>
    <t>260007</t>
  </si>
  <si>
    <t>260008</t>
  </si>
  <si>
    <t>260009</t>
  </si>
  <si>
    <t>260010</t>
  </si>
  <si>
    <t>260011</t>
  </si>
  <si>
    <t>260012</t>
  </si>
  <si>
    <t>260013</t>
  </si>
  <si>
    <t>260014</t>
  </si>
  <si>
    <t>260015</t>
  </si>
  <si>
    <t>260016</t>
  </si>
  <si>
    <t>260017</t>
  </si>
  <si>
    <t>260018</t>
  </si>
  <si>
    <t>260019</t>
  </si>
  <si>
    <t>260020</t>
  </si>
  <si>
    <t>260021</t>
  </si>
  <si>
    <t>260022</t>
  </si>
  <si>
    <t>260023</t>
  </si>
  <si>
    <t>260024</t>
  </si>
  <si>
    <t>260025</t>
  </si>
  <si>
    <t>260026</t>
  </si>
  <si>
    <t>260027</t>
  </si>
  <si>
    <t>260028</t>
  </si>
  <si>
    <t>260029</t>
  </si>
  <si>
    <t>260030</t>
  </si>
  <si>
    <t>260031</t>
  </si>
  <si>
    <t>260032</t>
  </si>
  <si>
    <t>260033</t>
  </si>
  <si>
    <t>260034</t>
  </si>
  <si>
    <t>260035</t>
  </si>
  <si>
    <t>260036</t>
  </si>
  <si>
    <t>260037</t>
  </si>
  <si>
    <t>260038</t>
  </si>
  <si>
    <t>260039</t>
  </si>
  <si>
    <t>260040</t>
  </si>
  <si>
    <t>260041</t>
  </si>
  <si>
    <t>260042</t>
  </si>
  <si>
    <t>260043</t>
  </si>
  <si>
    <t>260044</t>
  </si>
  <si>
    <t>260045</t>
  </si>
  <si>
    <t>260046</t>
  </si>
  <si>
    <t>260047</t>
  </si>
  <si>
    <t>260048</t>
  </si>
  <si>
    <t>260049</t>
  </si>
  <si>
    <t>260050</t>
  </si>
  <si>
    <t>260051</t>
  </si>
  <si>
    <t>260052</t>
  </si>
  <si>
    <t>260053</t>
  </si>
  <si>
    <t>260054</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</si>
  <si>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</si>
  <si>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</si>
  <si>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</si>
  <si>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CONSTRUÇÃO DE ESCOLA NOVA</t>
  </si>
  <si>
    <t>TOTAL CUSTO (C/ BDI) =</t>
  </si>
  <si>
    <t>Conforme Memória de Cálculo e projeto, referente a somatoria dos quantitativos da laje (banheiros, passarelas,cozinha) e fundação</t>
  </si>
  <si>
    <t xml:space="preserve">Nome do técnico responsável pela elaboração da planilha:   CREA/CAU/CFT:                EDSON JOSÉ DE SOUZA NETO - CREA/MG 108.997/D                                                  </t>
  </si>
  <si>
    <t>REPRESENTANTE LEGAL: DEIRÓ MOREIRA MARRA - Prefeito Municipal de Patrocínio-MG</t>
  </si>
  <si>
    <t>7º MÊS</t>
  </si>
  <si>
    <t xml:space="preserve">Conforme Memória de Cálculo e projeto (Concreto Fundação Reservatorio Taça) </t>
  </si>
  <si>
    <t>ENTRADA DE ENERGIA SUBTERRÂNEA, TIPO F9, PADRÃO CEMIG, CARGA INSTALADA DE 266,1KVA ATÉ 304KVA, TRIFÁSICO, COM SAÍDA SUBTERRÂNEA, INCLUSIVE POSTE, CAIXA PARA MEDIDOR, DISJUNTOR, BARRAMENTO, ATERRAMENTO E ACESSÓRIOS - Referência: SEINFRA - ED - 20597</t>
  </si>
  <si>
    <t>ESCAVAÇÃO MECÂNICA DE VALAS COM PROFUNDIDADE MAIOR QUE 1,5M E MENOR OU IGUAL 3,0M, INCLUSIVE CARGA EM CAMINHÃO, EXCLUSIVE TRANSPORTE E DESCARGA- Referência: SEINFRA - ED - 51116</t>
  </si>
  <si>
    <t>FORNECIMENTO DE CONCRETO ESTRUTURAL, USINADO BOMBEADO, COM FCK 30MPA, INCLUSIVE LANÇAMENTO, ADENSAMENTO E ACABAMENTO (FUNDAÇÃO) - Referência: SEINFRA - ED - 49806</t>
  </si>
  <si>
    <t>ALVENARIA DE ELEMENTO VAZADO, COBOGÓ DE CONCRETO (20X40CM), ESP. 10CM, TIPO VENEZIANA COM ACABAMENTO APARENTE, INCLUSIVE ARGAMASSA PARA ASSENTAMENTO - Referência: SEINFRA - ED - 48208</t>
  </si>
  <si>
    <t>ALVENARIA DE BLOCO DE CONCRETO CHEIO SEM ARMAÇÃO, EM CONCRETO COM FCK 15MPA , ESP. 14CM, PARA REVESTIMENTO, INCLUSIVE ARGAMASSA PARA ASSENTAMENTO (DETALHE D - CADERNO SEDS) - Referência: SEINFRA - ED - 48216</t>
  </si>
  <si>
    <t>FORNECIMENTO COM INSTALAÇÃO DE FORRO ACÚSTICO CONST. DE PAINEL RÍGIDO EM LÃ DE ROCHA BASÁLICA, ESP. DE 25MM, REVEST. EM SUA FACE VISÍVEL C/ UM FILME DE VEU DE VIDOR NA COR PRETA, ELEV. ÍND DE ADSORÇÃO SONORA, BAIXA CONDUT. TÉRMICA (OBRA: CONSERVATÓRIO DE MÚSICA)- Referência: ORSE - 13347</t>
  </si>
  <si>
    <t>CHAPIM EM CHAPA GALVANIZADA, COM PINGADEIRA, ESP. 0,65MM (GSG-24), COM DESENVOLVIMENTO DE 35CM, INCLUSIVE IÇAMENTO MANUAL VERTICAL - Referência: SEINFRA - ED - 50667</t>
  </si>
  <si>
    <t>260003</t>
  </si>
  <si>
    <t>CABIDE METÁLICO SIMPLES CROMADO, INCLUSIVE FIXAÇÃO - Referência: SEINFRA - ED - 48176</t>
  </si>
  <si>
    <t>PAPELEIRA METÁLICA CROMADA, INCLUSIVE FIXAÇÃO - Referência: SEINFRA - ED - 48181</t>
  </si>
  <si>
    <t>PAPELEIRA PLÁSTICA TIPO DISPENSEA PARA PAPEL HIGIÊNICO ROLAO - Referência: SEINFRA - ED - 48183</t>
  </si>
  <si>
    <t>CAIXA DE GORDURA ESPECIAL, VOLUME DE 600 LITROS, CONFORME PRJETO - Referência: SINAPI -  98109</t>
  </si>
  <si>
    <t>FORNECIMENTO E ASSENTAMENTO DE TUBO PVC RÍGIDO, COLETOR DE ESGOTO LISO (JEI), DN 200 MM (8"), INCLUSIVE CONEXÕES- Referência: SEINFRA - ED - 50107</t>
  </si>
  <si>
    <t>FORNECIMENTO E ASSENTAMENTO DE TUBO PVC RÍGIDO,COLETOR DE ESGOTO LISO (JEI), DN 300 MM (12"), INCLUSIVE CONEXÕES- Referência: SEINFRA - ED - 50109</t>
  </si>
  <si>
    <t>TUBO DE CONCRETO SIMPLES, CLASSE PS1, DIÂMETRO 500MM, INCLUSIVE FORNECIMENTO, ASSENTAMENTO E REJUNTAMENTO, EXCLUSIVE ESCAVAÇÃO- Referência: SEINFRA - ED - 48677</t>
  </si>
  <si>
    <t>TAMPÃO CIRCULAR EM FERRO FUNDIDO PARA POÇO DE VISITA, ARTICULADO COM DIÂMETRO DE 60CM, CLASSE 400, INCLUSIVE ASSENTAMENTO, EXCLUSIVE POÇO DE VISITA - Referência: SEINFRA - ED - 48666</t>
  </si>
  <si>
    <t>CAIXA DE PASSAGEM EM CHAPA DE AÇO COM TAMPA APARAFUSADA, SOBREPOR, 152 X 152 X 82 MM - Referência: SEINFRA - ED - 49152</t>
  </si>
  <si>
    <t>Será medido por unidade de tomada instalada (un).
O item remunera o fornecimento e instalação de tomada com dois pólos e um terra, de 10A e/ou 20A, tensão 250V; com placa, haste, contatos de prata e componentes de função elétrica em liga de cobre, conforme ABNT NBR 14136. Remunera também o fornecimento e instalação de placa espelho.</t>
  </si>
  <si>
    <t>CAIXA DE PASSAGEM EM CHAPA DE AÇO COM TAMPA APARAFUSADA, SOBREPOR, 302 X 302 X 122 MM - Referência: SEINFRA - ED - 49155</t>
  </si>
  <si>
    <t>DISJUNTOR TRIPOLAR TERMOMAGNÉTICO 10 KA, DE 15A  - Referência: SEINFRA-  49253</t>
  </si>
  <si>
    <t>DISJUNTOR TRIPOLAR TERMOMAGNÉTICO 10 KA, DE 25A  - Referência: SEINFRA-  49255</t>
  </si>
  <si>
    <t>DISJUNTOR TRIPOLAR TERMOMAGNÉTICO 10 KA, DE 40A  - Referência: SEINFRA-  49258</t>
  </si>
  <si>
    <t>DISJUNTOR TERMOMAGNÉTICO TRIPOLAR, CORRENTE NOMINALDE  400A - FORNECIMENTO E INSTALAÇÃO. AF_10/2020 - Referência: SINAPI -  101898</t>
  </si>
  <si>
    <t>CABO DE COBRE FLEXÍVEL, CLASSE 5, ISOLAMENTO TIPO EPR/HEPR, NÃO HALOGENADO, ANTICHAMA, TERMOFIXO, UNIPOLAR, SEÇÃO 120 MM2, 90°C, 0,6/1KV - Referência: SEINFRA - ED - 49019</t>
  </si>
  <si>
    <t>CABO DE COBRE FLEXÍVEL, CLASSE 5, ISOLAMENTO TIPO EPR/HEPR, NÃO HALOGENADO, ANTICHAMA, TERMOFIXO, UNIPOLAR, SEÇÃO 240 MM2, 90°C, 0,6/1KV - Referência: SEINFRA - ED - 49028</t>
  </si>
  <si>
    <t>DUTO CORRUGADO EM PEAD (POLIETILENO DE ALTA DENSIDADE), PARA PROTEÇÃO DE CABOS SUBTERRÂNEOS DN 100 MM (4") - Referência: SEINFRA - ED - 49298</t>
  </si>
  <si>
    <t>POSTE DE CONCRETO, ALTURA DE 2,50M  - Referência: ORÇAMENTOS - 2</t>
  </si>
  <si>
    <t>TERMINAL A COMPRESSAO EM COBRE ESTANHADO 1 FURO PARA CABO 16 MM2 - Referência: SINAPI -  51084</t>
  </si>
  <si>
    <t>TERMINAL A COMPRESSAO EM COBRE ESTANHADO 1 FURO PARA CABO 50 MM2 - Referência: SEINFRA - ED - 51087</t>
  </si>
  <si>
    <t>CABO DE COBRE NU #16MM2 - 7 FIOSX1,70MM, PARA ELEMENTOS DE CAPTAÇÃO/ ANEL DE CINTAMENTO/ DESCIDA (SPDA), INCLUSIVE SUPORTE E ISOLADOR - Referência: SEINFRA - ED - 13938</t>
  </si>
  <si>
    <t>CABO DE COBRE NU #50 MM2 - 7 FIOSX3,00MM, PARA ELEMENTOS DE CAPTAÇÃO/ANEL DE CINTAMENTO (SPDA), INCLUSIVE PRESILHA DE FIXAÇÃO - Referência: SEINFRA - ED - 13935</t>
  </si>
  <si>
    <t>CAIXA DE INSPEÇÃO EM PVC, DIÂMETRO DE 30CM, ALTURA DE 30CM, COM TAMPA EM FERRO FUNDIDO, EXCLUSIVE HASTE DE ATERRAMENTO, INCLUSIVE INSTALAÇÃO - Referência: SEINFRA - ED - 51055</t>
  </si>
  <si>
    <t>CAIXA DE EQUALIZAÇÃO DE EMBUTIR COM SAIDAS NAS PARTES SUPERIOR E INFERIOR PARA ELETRODUTO DE 25MM (1"), 20 X 20 X 14 MM, COM NOVE TERMINAIS - Referência: SEINFRA - ED - 51052</t>
  </si>
  <si>
    <t xml:space="preserve">Hastes terra Copperweld 5/8"x 2,40m para aterramento </t>
  </si>
  <si>
    <t>MASTRO SIMPLES DE FERRO GALVANIZADO PARA PÁRA-RAIOS, ALTURA DE 3 M, Ø 40 MM (1 1/2") OU 50 MM (2"), COMPLETO - Referência: SEINFRA - ED - 51068</t>
  </si>
  <si>
    <t>PARA-RAIO DE LATAO CROMADO, COBRE CROMADO OU ACO INOXIDAVEL, TIPO FRANKLIN - Referência: SEINFRA - ED - 51073</t>
  </si>
  <si>
    <t>BARRA CHATA DE ALUMÍNIO 7/8" X 1/8" X 3M - Referência: SEINFRA - ED - 51087</t>
  </si>
  <si>
    <t>CAIXA DE INSPEÇÃO EM CONCRETO, TIPO "ZB" PASSEIO, PADRÃO CEMIG, DIMENSÃO (52X44)CM, ALTURA 70CM, COM TAMPA E ARO ARTICULADO EM FERRO FUNDIDO, INCLUSIVE ESCAVAÇÃO, APILOAMENTO, LASTRO DE BRITA, REATERRO E TRANSPORTE E RETIRADA DO MATERIAL ESCAVADO (EM CAÇAMBA) - Referência: SEINFRA - ED - 49199</t>
  </si>
  <si>
    <t>PORTA DE ENROLAR, EM PERFIL MEIA CANA FECHADO, EM CHAPA DE AÇO GALVANIZADO Nº 22- Referência: ORSE - 12710</t>
  </si>
  <si>
    <t>TELA DE AÇO GALVANIZADO FIO 12 BWG, COM REVESTIMENTO, MALHA 2"- Referência: ORSE - 3919</t>
  </si>
  <si>
    <t>FORNECIMENTO E INSTALAÇÃO DE BRISE METÁLICO DE ALUMÍNIO REF. 84F, 45º L, DA FIBROCELL OU SIMILAR(MATERIAL E MÃO DE OBRA)- Referência: ORSE - 9054</t>
  </si>
  <si>
    <t>PROTEÇÃO DE PORTA EM CHAPA DE AÇO INOX, COLADA COM ADESIVO COM COMPOUND OU SIMILAR - Referência: CPU - 15</t>
  </si>
  <si>
    <t>FORNECIMENTO DE VISOR 30X20 CM DE VIDRO EM CRISTAL INCOLOR FIXO E=4 MM COM MOLDURA DE MADEIRA, INSTALADO EM PORTA DE MADEIRA   -   Referência: SEINFRA - ED-7066</t>
  </si>
  <si>
    <t>BANCO ARTICULADO EM AÇO INOX COM CANTOS ARREDONDADOS, PROFUNDIDADE MÍNIMA DE 0,45 M E COMPRIMENTO MÍNIMO DE 0,70 M, CONFORME NBR 9050 - Referência: SEINFRA - ED - 48158</t>
  </si>
  <si>
    <t>BARRA DE APOIO EM AÇO INOX POLIDO EM "L", DN 1.1/4" (31,75MM), PARA ACESSIBILIDADE (PMR/PCR), COMPRIMENTO 140CM, INSTALADO EM PAREDE, INCLUSIVE FORNECIMENTO, INSTALAÇÃO E ACESSÓRIOS PARA FIXAÇÃO - Referência: SEINFRA - ED - 48165</t>
  </si>
  <si>
    <t>BARRA DE APOIO EM AÇO INOX POLIDO RETA, DN 1.1/4" (31,75MM), PARA ACESSIBILIDADE (PMR/PCR), COMPRIMENTO 70CM, INSTALADO EM PAREDE, INCLUSIVE FORNECIMENTO, INSTALAÇÃO E ACESSÓRIOS PARA FIXAÇÃO - Referência: SEINFRA - ED - 48164</t>
  </si>
  <si>
    <t>BARRA DE APOIO EM AÇO INOX POLIDO RETA, DN 1.1/4" (31,75MM), PARA ACESSIBILIDADE (PMR/PCR), COMPRIMENTO 40CM, INSTALADO EM PORTA/PAREDE, INCLUSIVE FORNECIMENTO, INSTALAÇÃO E ACESSÓRIOS PARA FIXAÇÃO - Referência: SEINFRA - ED - 48163</t>
  </si>
  <si>
    <t>PISO TÊXTIL (CARPETE) EM MANTA (ROLO) E = 6 A 7MM.AF_09/2020 - Referência: SINAPI - 101744</t>
  </si>
  <si>
    <t>RODAPÉ COM REVESTIMENTO COM PORCELANATO, ALTURA 10 CM, ACABAMENTO ACETINADO RETIFICADO, AMBIENTE INTERNO, PADRÃO EXTRA, BORDA RETIFICADA, ASSENTAMENTO COM ARGAMASSA INDUSTRIALIZADA, INCLUSIVE REJUNTAMENTO EPÓXI - Referência: CPU 11</t>
  </si>
  <si>
    <t>PORTA EM VIDRO TEMPERADO 10 MM, INCOLOR, INCLUSIVE FERRAGENS DE FIXAÇÃO E INSTALAÇÃO, EXCLUSIVE PUXADOR - Referência: ORSE - 13096</t>
  </si>
  <si>
    <t>MANÔMETRO WILLY, MOD. 2 1/2", ESCALA DE LEITURA DE 0 A 100 PSI - Referência: SEINFRA - ED - 50198</t>
  </si>
  <si>
    <t>BARRA ANTIPANICO SIMPLES SEM CHAVE PARA UMA PORTA REF MH2585 OU SIMILAR - Referência: ORSE - 9736</t>
  </si>
  <si>
    <t>FECHADURA MAÇANETA EXTERNA COM CHAVE, PARA PORTA COM BARRA ANTIPÂNICO SIMPLES, DKS OU SIMILAR - Referência: ORSE - 12154</t>
  </si>
  <si>
    <t>LOCAL / DATA: PATROCÍNIO/MG, 07/12/2023</t>
  </si>
  <si>
    <t>CONSTRUÇÃO DE QUADRA</t>
  </si>
  <si>
    <t xml:space="preserve">CONFORME MEMORIA DE CALCULO E PROJETO </t>
  </si>
  <si>
    <t xml:space="preserve">QUANTITATIVO REFERENTE A SOMATORIA DA LAJE E FUNDAÇÃO CONFORME MEMORIAL DE CALCULO E PROJETO </t>
  </si>
  <si>
    <t xml:space="preserve">Hastes terra Copperweld 3/4"x 2,40m para aterramento </t>
  </si>
  <si>
    <t>FORNECIMENTO E ASSENTAMENTO DE TUVO PVC RIGIDO, COLETOR DE ESGOTO LISO (JEI), DN 200 MM (8") INCLUSIVE CONEXÕES - REFERENCIA: SEINFRA - ED - 50107</t>
  </si>
  <si>
    <t>DISJUNTOR TRIPOLAR TERMOMAGNÉTICO 10 KA, DE 15 A - REFERENCIA SEINFRA ED-49253</t>
  </si>
  <si>
    <t>PLACA CIMENTÍCIA E = 10 MM, PARA FECHAMENTO DA FACHADA (1 LADO/FACE), JUNTAS APARENTES, FIXADA EM ESTRUTURA METÁLICA, EXCLUSIVE ESTA (FORNECIMENTO E ASSENTAMENTO)   -   Referência: ORSE - 12816</t>
  </si>
  <si>
    <t>Sub-total</t>
  </si>
  <si>
    <t>Total</t>
  </si>
  <si>
    <t xml:space="preserve">ESCOLA ESTADUAL / MUNICIPAL:     MORADA NOVA                                                                                                                    </t>
  </si>
  <si>
    <t>ENDEREÇO: ENTRONCAMENTO DA AVENIDA DOS JACARANDÁS COM AVENIDA DAS ACÁCIAS - BAIRRO MORADA NOVA</t>
  </si>
  <si>
    <t>260055</t>
  </si>
  <si>
    <t>x</t>
  </si>
  <si>
    <t xml:space="preserve">Nome do técnico responsável pela elaboração da planilha:                            </t>
  </si>
  <si>
    <t xml:space="preserve">REPRESENTANTE LEGAL: </t>
  </si>
  <si>
    <t xml:space="preserve">LOCAL / DATA: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</si>
</sst>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 &quot;-&quot;??_);_(@_)"/>
    <numFmt numFmtId="165" formatCode="#,##0.00\ ;&quot; (&quot;#,##0.00\);&quot; -&quot;#\ ;@\ "/>
    <numFmt numFmtId="166" formatCode="0.00_);\(0.00\)"/>
  </numFmts>
  <fonts count="38" x14ac:knownFonts="1">
    <font>
      <sz val="11"/>
      <color theme="1"/>
      <name val="Calibri"/>
      <family val="2"/>
      <scheme val="minor"/>
    </font>
    <font>
      <b/>
      <sz val="14"/>
      <name val="Arial"/>
      <family val="2"/>
    </font>
    <font>
      <b/>
      <sz val="9"/>
      <name val="Arial"/>
      <family val="2"/>
    </font>
    <font>
      <b/>
      <sz val="10"/>
      <name val="Arial"/>
      <family val="2"/>
    </font>
    <font>
      <sz val="10"/>
      <name val="Arial"/>
      <family val="2"/>
    </font>
    <font>
      <b/>
      <sz val="12"/>
      <name val="Arial"/>
      <family val="2"/>
    </font>
    <font>
      <b/>
      <sz val="10"/>
      <name val="Calibri"/>
      <family val="2"/>
    </font>
    <font>
      <sz val="14"/>
      <name val="Arial"/>
      <family val="2"/>
    </font>
    <font>
      <b/>
      <sz val="14"/>
      <name val="Calibri"/>
      <family val="2"/>
    </font>
    <font>
      <b/>
      <sz val="12"/>
      <name val="Calibri"/>
      <family val="2"/>
    </font>
    <font>
      <sz val="14"/>
      <name val="Calibri"/>
      <family val="2"/>
    </font>
    <font>
      <sz val="12"/>
      <name val="Calibri"/>
      <family val="2"/>
    </font>
    <font>
      <b/>
      <u/>
      <sz val="12"/>
      <name val="Calibri"/>
      <family val="2"/>
    </font>
    <font>
      <sz val="12"/>
      <name val="Cambria"/>
      <family val="1"/>
    </font>
    <font>
      <b/>
      <sz val="16"/>
      <name val="Calibri"/>
      <family val="2"/>
    </font>
    <font>
      <b/>
      <sz val="12"/>
      <name val="Cambria"/>
      <family val="1"/>
    </font>
    <font>
      <b/>
      <sz val="8"/>
      <name val="Comic Sans MS"/>
      <family val="4"/>
    </font>
    <font>
      <sz val="11"/>
      <name val="Comic Sans MS"/>
      <family val="4"/>
    </font>
    <font>
      <vertAlign val="superscript"/>
      <sz val="14"/>
      <name val="Calibri"/>
      <family val="2"/>
    </font>
    <font>
      <b/>
      <vertAlign val="superscript"/>
      <sz val="12"/>
      <name val="Calibri"/>
      <family val="2"/>
    </font>
    <font>
      <b/>
      <i/>
      <sz val="12"/>
      <name val="Calibri"/>
      <family val="2"/>
    </font>
    <font>
      <b/>
      <i/>
      <u/>
      <sz val="12"/>
      <name val="Calibri"/>
      <family val="2"/>
    </font>
    <font>
      <sz val="11"/>
      <color theme="1"/>
      <name val="Calibri"/>
      <family val="2"/>
      <scheme val="minor"/>
    </font>
    <font>
      <b/>
      <sz val="11"/>
      <color theme="1"/>
      <name val="Calibri"/>
      <family val="2"/>
      <scheme val="minor"/>
    </font>
    <font>
      <b/>
      <sz val="12"/>
      <name val="Calibri"/>
      <family val="2"/>
      <scheme val="minor"/>
    </font>
    <font>
      <sz val="11"/>
      <name val="Calibri"/>
      <family val="2"/>
      <scheme val="minor"/>
    </font>
    <font>
      <sz val="14"/>
      <name val="Calibri"/>
      <family val="2"/>
      <scheme val="minor"/>
    </font>
    <font>
      <b/>
      <sz val="10"/>
      <color rgb="FFFF0000"/>
      <name val="Arial"/>
      <family val="2"/>
    </font>
    <font>
      <b/>
      <sz val="14"/>
      <name val="Calibri"/>
      <family val="2"/>
      <scheme val="minor"/>
    </font>
    <font>
      <sz val="12"/>
      <name val="Calibri"/>
      <family val="2"/>
      <scheme val="minor"/>
    </font>
    <font>
      <b/>
      <u/>
      <sz val="12"/>
      <name val="Calibri"/>
      <family val="2"/>
      <scheme val="minor"/>
    </font>
    <font>
      <b/>
      <i/>
      <u/>
      <sz val="16"/>
      <name val="Calibri"/>
      <family val="2"/>
      <scheme val="minor"/>
    </font>
    <font>
      <b/>
      <sz val="10"/>
      <name val="Calibri"/>
      <family val="2"/>
      <scheme val="minor"/>
    </font>
    <font>
      <b/>
      <sz val="12"/>
      <color theme="0"/>
      <name val="Calibri"/>
      <family val="2"/>
      <scheme val="minor"/>
    </font>
    <font>
      <sz val="10"/>
      <name val="Calibri"/>
      <family val="2"/>
      <scheme val="minor"/>
    </font>
    <font>
      <sz val="14"/>
      <color theme="0"/>
      <name val="Calibri"/>
      <family val="2"/>
      <scheme val="minor"/>
    </font>
    <font>
      <b/>
      <sz val="12"/>
      <color theme="1"/>
      <name val="Calibri"/>
      <family val="2"/>
      <scheme val="minor"/>
    </font>
    <font>
      <b/>
      <sz val="12"/>
      <color rgb="FFFF0000"/>
      <name val="Calibri"/>
      <family val="2"/>
      <scheme val="minor"/>
    </font>
  </fonts>
  <fills count="7">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rgb="FF00B0F0"/>
        <bgColor indexed="64"/>
      </patternFill>
    </fill>
    <fill>
      <patternFill patternType="solid">
        <fgColor rgb="FFFFFF00"/>
        <bgColor indexed="64"/>
      </patternFill>
    </fill>
    <fill>
      <patternFill patternType="solid">
        <fgColor theme="0" tint="-0.14999847407452621"/>
        <bgColor indexed="64"/>
      </patternFill>
    </fill>
  </fills>
  <borders count="20">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8"/>
      </left>
      <right style="thin">
        <color indexed="8"/>
      </right>
      <top/>
      <bottom/>
      <diagonal/>
    </border>
    <border>
      <left/>
      <right style="thin">
        <color indexed="8"/>
      </right>
      <top/>
      <bottom/>
      <diagonal/>
    </border>
    <border>
      <left style="thin">
        <color indexed="8"/>
      </left>
      <right style="thin">
        <color indexed="64"/>
      </right>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8"/>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s>
  <cellStyleXfs count="3">
    <xf numFmtId="0" fontId="0" fillId="0" borderId="0"/>
    <xf numFmtId="9" fontId="22" fillId="0" borderId="0" applyFont="0" applyFill="0" applyBorder="0" applyAlignment="0" applyProtection="0"/>
    <xf numFmtId="164" fontId="22" fillId="0" borderId="0" applyFont="0" applyFill="0" applyBorder="0" applyAlignment="0" applyProtection="0"/>
  </cellStyleXfs>
  <cellXfs count="303">
    <xf numFmtId="0" fontId="0" fillId="0" borderId="0" xfId="0"/>
    <xf numFmtId="49" fontId="24" fillId="2" borderId="1" xfId="0" applyNumberFormat="1" applyFont="1" applyFill="1" applyBorder="1" applyAlignment="1">
      <alignment horizontal="center" vertical="center"/>
    </xf>
    <xf numFmtId="49" fontId="24" fillId="2" borderId="1" xfId="0" applyNumberFormat="1" applyFont="1" applyFill="1" applyBorder="1" applyAlignment="1">
      <alignment horizontal="left" vertical="center"/>
    </xf>
    <xf numFmtId="10" fontId="3" fillId="0" borderId="2" xfId="1" applyNumberFormat="1" applyFont="1" applyBorder="1" applyAlignment="1">
      <alignment horizontal="center" vertical="center"/>
    </xf>
    <xf numFmtId="4" fontId="3" fillId="0" borderId="2" xfId="0" applyNumberFormat="1" applyFont="1" applyBorder="1" applyAlignment="1">
      <alignment horizontal="center" vertical="center"/>
    </xf>
    <xf numFmtId="0" fontId="0" fillId="0" borderId="3" xfId="0" applyBorder="1" applyAlignment="1">
      <alignment horizontal="center" vertical="center"/>
    </xf>
    <xf numFmtId="0" fontId="4" fillId="0" borderId="3" xfId="0" applyFont="1" applyBorder="1" applyAlignment="1">
      <alignment vertical="center"/>
    </xf>
    <xf numFmtId="4" fontId="22" fillId="0" borderId="3" xfId="2" applyNumberFormat="1" applyFont="1" applyBorder="1" applyAlignment="1">
      <alignment horizontal="center" vertical="center"/>
    </xf>
    <xf numFmtId="10" fontId="22" fillId="0" borderId="3" xfId="1" applyNumberFormat="1" applyFont="1" applyBorder="1" applyAlignment="1">
      <alignment horizontal="center" vertical="center"/>
    </xf>
    <xf numFmtId="10" fontId="22" fillId="0" borderId="3" xfId="1" applyNumberFormat="1" applyFont="1" applyBorder="1" applyAlignment="1">
      <alignment vertical="center"/>
    </xf>
    <xf numFmtId="0" fontId="0" fillId="0" borderId="2" xfId="0" applyBorder="1" applyAlignment="1">
      <alignment horizontal="center" vertical="center"/>
    </xf>
    <xf numFmtId="0" fontId="0" fillId="0" borderId="2" xfId="0" applyBorder="1" applyAlignment="1">
      <alignment vertical="center"/>
    </xf>
    <xf numFmtId="10" fontId="22" fillId="0" borderId="2" xfId="1" applyNumberFormat="1" applyFont="1" applyBorder="1" applyAlignment="1">
      <alignment vertical="center"/>
    </xf>
    <xf numFmtId="0" fontId="0" fillId="0" borderId="0" xfId="0" applyAlignment="1">
      <alignment vertical="center"/>
    </xf>
    <xf numFmtId="4" fontId="22" fillId="0" borderId="2" xfId="2" applyNumberFormat="1" applyFont="1" applyBorder="1" applyAlignment="1">
      <alignment horizontal="center" vertical="center"/>
    </xf>
    <xf numFmtId="10" fontId="22" fillId="0" borderId="2" xfId="1" applyNumberFormat="1" applyFont="1" applyBorder="1" applyAlignment="1">
      <alignment horizontal="center" vertical="center"/>
    </xf>
    <xf numFmtId="4" fontId="23" fillId="0" borderId="2" xfId="2" applyNumberFormat="1" applyFont="1" applyBorder="1" applyAlignment="1">
      <alignment horizontal="center" vertical="center"/>
    </xf>
    <xf numFmtId="10" fontId="23" fillId="0" borderId="2" xfId="1" applyNumberFormat="1" applyFont="1" applyBorder="1" applyAlignment="1">
      <alignment horizontal="center" vertical="center"/>
    </xf>
    <xf numFmtId="10" fontId="25" fillId="0" borderId="2" xfId="1" applyNumberFormat="1" applyFont="1" applyBorder="1" applyAlignment="1">
      <alignment vertical="center"/>
    </xf>
    <xf numFmtId="0" fontId="25" fillId="2" borderId="0" xfId="0" applyFont="1" applyFill="1"/>
    <xf numFmtId="0" fontId="26" fillId="2" borderId="0" xfId="0" applyFont="1" applyFill="1"/>
    <xf numFmtId="0" fontId="3" fillId="2" borderId="0" xfId="0" applyFont="1" applyFill="1"/>
    <xf numFmtId="0" fontId="3" fillId="2" borderId="0" xfId="0" applyFont="1" applyFill="1" applyAlignment="1">
      <alignment vertical="center" wrapText="1"/>
    </xf>
    <xf numFmtId="0" fontId="4" fillId="2" borderId="0" xfId="0" applyFont="1" applyFill="1" applyAlignment="1">
      <alignment vertical="center" wrapText="1"/>
    </xf>
    <xf numFmtId="0" fontId="6" fillId="2" borderId="0" xfId="0" applyFont="1" applyFill="1" applyAlignment="1">
      <alignment vertical="center" wrapText="1"/>
    </xf>
    <xf numFmtId="0" fontId="27" fillId="2" borderId="0" xfId="0" applyFont="1" applyFill="1" applyAlignment="1">
      <alignment vertical="center" wrapText="1"/>
    </xf>
    <xf numFmtId="0" fontId="3" fillId="2" borderId="0" xfId="0" applyFont="1" applyFill="1" applyAlignment="1">
      <alignment horizontal="center" vertical="center" wrapText="1"/>
    </xf>
    <xf numFmtId="0" fontId="3" fillId="2" borderId="0" xfId="0" applyFont="1" applyFill="1" applyAlignment="1">
      <alignment horizontal="left" vertical="center" wrapText="1"/>
    </xf>
    <xf numFmtId="49" fontId="25" fillId="0" borderId="0" xfId="0" applyNumberFormat="1" applyFont="1"/>
    <xf numFmtId="0" fontId="25" fillId="0" borderId="0" xfId="0" applyFont="1" applyAlignment="1">
      <alignment horizontal="justify" wrapText="1"/>
    </xf>
    <xf numFmtId="0" fontId="7" fillId="0" borderId="0" xfId="0" applyFont="1" applyAlignment="1">
      <alignment vertical="center"/>
    </xf>
    <xf numFmtId="4" fontId="7" fillId="0" borderId="0" xfId="0" applyNumberFormat="1" applyFont="1" applyAlignment="1">
      <alignment horizontal="center" vertical="center"/>
    </xf>
    <xf numFmtId="4" fontId="7" fillId="0" borderId="0" xfId="2" applyNumberFormat="1" applyFont="1" applyFill="1" applyAlignment="1">
      <alignment horizontal="center" vertical="center"/>
    </xf>
    <xf numFmtId="0" fontId="24" fillId="0" borderId="0" xfId="0" applyFont="1" applyAlignment="1">
      <alignment horizontal="center"/>
    </xf>
    <xf numFmtId="0" fontId="0" fillId="2" borderId="0" xfId="0" applyFill="1"/>
    <xf numFmtId="49" fontId="28" fillId="0" borderId="1" xfId="0" applyNumberFormat="1" applyFont="1" applyBorder="1" applyAlignment="1" applyProtection="1">
      <alignment horizontal="center" vertical="center"/>
      <protection locked="0"/>
    </xf>
    <xf numFmtId="4" fontId="28" fillId="0" borderId="2" xfId="0" applyNumberFormat="1" applyFont="1" applyBorder="1" applyAlignment="1" applyProtection="1">
      <alignment horizontal="center" vertical="center" wrapText="1"/>
      <protection locked="0"/>
    </xf>
    <xf numFmtId="4" fontId="28" fillId="0" borderId="2" xfId="2" applyNumberFormat="1" applyFont="1" applyFill="1" applyBorder="1" applyAlignment="1" applyProtection="1">
      <alignment horizontal="center" vertical="center" wrapText="1"/>
      <protection locked="0"/>
    </xf>
    <xf numFmtId="0" fontId="26" fillId="0" borderId="4" xfId="0" applyFont="1" applyBorder="1" applyAlignment="1" applyProtection="1">
      <alignment horizontal="center" vertical="center" wrapText="1"/>
      <protection locked="0"/>
    </xf>
    <xf numFmtId="4" fontId="26" fillId="0" borderId="4" xfId="0" applyNumberFormat="1" applyFont="1" applyBorder="1" applyAlignment="1" applyProtection="1">
      <alignment horizontal="center" vertical="center" wrapText="1"/>
      <protection locked="0"/>
    </xf>
    <xf numFmtId="0" fontId="24" fillId="0" borderId="4" xfId="0" applyFont="1" applyBorder="1" applyAlignment="1" applyProtection="1">
      <alignment horizontal="justify" vertical="center" wrapText="1"/>
      <protection locked="0"/>
    </xf>
    <xf numFmtId="0" fontId="26" fillId="0" borderId="5" xfId="0" applyFont="1" applyBorder="1" applyAlignment="1" applyProtection="1">
      <alignment horizontal="center" vertical="center" wrapText="1"/>
      <protection locked="0"/>
    </xf>
    <xf numFmtId="4" fontId="26" fillId="0" borderId="5" xfId="0" applyNumberFormat="1" applyFont="1" applyBorder="1" applyAlignment="1" applyProtection="1">
      <alignment horizontal="center" vertical="center" wrapText="1"/>
      <protection locked="0"/>
    </xf>
    <xf numFmtId="0" fontId="29" fillId="0" borderId="5" xfId="0" applyFont="1" applyBorder="1" applyAlignment="1" applyProtection="1">
      <alignment horizontal="justify" vertical="center" wrapText="1"/>
      <protection locked="0"/>
    </xf>
    <xf numFmtId="165" fontId="26" fillId="0" borderId="5" xfId="0" applyNumberFormat="1" applyFont="1" applyBorder="1" applyAlignment="1" applyProtection="1">
      <alignment horizontal="center" vertical="center" wrapText="1"/>
      <protection locked="0"/>
    </xf>
    <xf numFmtId="0" fontId="24" fillId="0" borderId="5" xfId="0" applyFont="1" applyBorder="1" applyAlignment="1" applyProtection="1">
      <alignment horizontal="justify" vertical="center" wrapText="1"/>
      <protection locked="0"/>
    </xf>
    <xf numFmtId="0" fontId="24" fillId="0" borderId="5" xfId="0" applyFont="1" applyBorder="1" applyAlignment="1">
      <alignment horizontal="justify" vertical="center" wrapText="1"/>
    </xf>
    <xf numFmtId="0" fontId="29" fillId="0" borderId="0" xfId="0" applyFont="1" applyAlignment="1" applyProtection="1">
      <alignment horizontal="justify" vertical="center" wrapText="1"/>
      <protection locked="0"/>
    </xf>
    <xf numFmtId="0" fontId="28" fillId="0" borderId="5" xfId="0" applyFont="1" applyBorder="1" applyAlignment="1" applyProtection="1">
      <alignment horizontal="center" vertical="center" wrapText="1"/>
      <protection locked="0"/>
    </xf>
    <xf numFmtId="4" fontId="28" fillId="0" borderId="5" xfId="0" applyNumberFormat="1" applyFont="1" applyBorder="1" applyAlignment="1" applyProtection="1">
      <alignment horizontal="center" vertical="center" wrapText="1"/>
      <protection locked="0"/>
    </xf>
    <xf numFmtId="165" fontId="28" fillId="0" borderId="5" xfId="0" applyNumberFormat="1" applyFont="1" applyBorder="1" applyAlignment="1" applyProtection="1">
      <alignment horizontal="center" vertical="center" wrapText="1"/>
      <protection locked="0"/>
    </xf>
    <xf numFmtId="0" fontId="9" fillId="0" borderId="5" xfId="0" applyFont="1" applyBorder="1" applyAlignment="1">
      <alignment horizontal="justify" vertical="center" wrapText="1"/>
    </xf>
    <xf numFmtId="0" fontId="10" fillId="0" borderId="5" xfId="0" applyFont="1" applyBorder="1" applyAlignment="1">
      <alignment horizontal="center" vertical="center" wrapText="1"/>
    </xf>
    <xf numFmtId="0" fontId="11" fillId="0" borderId="5" xfId="0" applyFont="1" applyBorder="1" applyAlignment="1">
      <alignment horizontal="justify" vertical="center" wrapText="1"/>
    </xf>
    <xf numFmtId="0" fontId="10" fillId="0" borderId="5" xfId="0" applyFont="1" applyBorder="1" applyAlignment="1" applyProtection="1">
      <alignment horizontal="center" vertical="center" wrapText="1"/>
      <protection locked="0"/>
    </xf>
    <xf numFmtId="4" fontId="10" fillId="0" borderId="5" xfId="0" applyNumberFormat="1" applyFont="1" applyBorder="1" applyAlignment="1" applyProtection="1">
      <alignment horizontal="center" vertical="center" wrapText="1"/>
      <protection locked="0"/>
    </xf>
    <xf numFmtId="165" fontId="10" fillId="0" borderId="5" xfId="0" applyNumberFormat="1" applyFont="1" applyBorder="1" applyAlignment="1" applyProtection="1">
      <alignment horizontal="center" vertical="center" wrapText="1"/>
      <protection locked="0"/>
    </xf>
    <xf numFmtId="0" fontId="30" fillId="0" borderId="5" xfId="0" applyFont="1" applyBorder="1" applyAlignment="1" applyProtection="1">
      <alignment horizontal="justify" vertical="center" wrapText="1"/>
      <protection locked="0"/>
    </xf>
    <xf numFmtId="2" fontId="26" fillId="0" borderId="5" xfId="0" applyNumberFormat="1" applyFont="1" applyBorder="1" applyAlignment="1" applyProtection="1">
      <alignment horizontal="center" vertical="center" wrapText="1"/>
      <protection locked="0"/>
    </xf>
    <xf numFmtId="0" fontId="9" fillId="0" borderId="6" xfId="0" applyFont="1" applyBorder="1" applyAlignment="1">
      <alignment horizontal="justify" vertical="center" wrapText="1"/>
    </xf>
    <xf numFmtId="0" fontId="26" fillId="0" borderId="6" xfId="0" applyFont="1" applyBorder="1" applyAlignment="1" applyProtection="1">
      <alignment horizontal="center" vertical="center" wrapText="1"/>
      <protection locked="0"/>
    </xf>
    <xf numFmtId="2" fontId="26" fillId="0" borderId="6" xfId="0" applyNumberFormat="1" applyFont="1" applyBorder="1" applyAlignment="1" applyProtection="1">
      <alignment horizontal="center" vertical="center" wrapText="1"/>
      <protection locked="0"/>
    </xf>
    <xf numFmtId="4" fontId="26" fillId="0" borderId="6" xfId="0" applyNumberFormat="1" applyFont="1" applyBorder="1" applyAlignment="1" applyProtection="1">
      <alignment horizontal="center" vertical="center" wrapText="1"/>
      <protection locked="0"/>
    </xf>
    <xf numFmtId="0" fontId="12" fillId="0" borderId="5" xfId="0" applyFont="1" applyBorder="1" applyAlignment="1">
      <alignment horizontal="justify" vertical="center" wrapText="1"/>
    </xf>
    <xf numFmtId="165" fontId="26" fillId="0" borderId="3" xfId="0" applyNumberFormat="1" applyFont="1" applyBorder="1" applyAlignment="1" applyProtection="1">
      <alignment horizontal="center" vertical="center" wrapText="1"/>
      <protection locked="0"/>
    </xf>
    <xf numFmtId="0" fontId="28" fillId="0" borderId="1" xfId="0" applyFont="1" applyBorder="1" applyAlignment="1" applyProtection="1">
      <alignment vertical="center" wrapText="1"/>
      <protection locked="0"/>
    </xf>
    <xf numFmtId="4" fontId="28" fillId="0" borderId="7" xfId="0" applyNumberFormat="1" applyFont="1" applyBorder="1" applyAlignment="1" applyProtection="1">
      <alignment horizontal="center" vertical="center" wrapText="1"/>
      <protection locked="0"/>
    </xf>
    <xf numFmtId="2" fontId="24" fillId="0" borderId="0" xfId="0" applyNumberFormat="1" applyFont="1" applyAlignment="1" applyProtection="1">
      <alignment horizontal="justify" vertical="center" wrapText="1"/>
      <protection locked="0"/>
    </xf>
    <xf numFmtId="2" fontId="29" fillId="0" borderId="5" xfId="0" applyNumberFormat="1" applyFont="1" applyBorder="1" applyAlignment="1" applyProtection="1">
      <alignment horizontal="justify" vertical="center" wrapText="1"/>
      <protection locked="0"/>
    </xf>
    <xf numFmtId="0" fontId="26" fillId="0" borderId="8" xfId="0" applyFont="1" applyBorder="1" applyAlignment="1" applyProtection="1">
      <alignment horizontal="center" vertical="center" wrapText="1"/>
      <protection locked="0"/>
    </xf>
    <xf numFmtId="0" fontId="28" fillId="0" borderId="5" xfId="0" applyFont="1" applyBorder="1" applyAlignment="1" applyProtection="1">
      <alignment horizontal="justify" vertical="center" wrapText="1"/>
      <protection locked="0"/>
    </xf>
    <xf numFmtId="2" fontId="24" fillId="0" borderId="5" xfId="0" applyNumberFormat="1" applyFont="1" applyBorder="1" applyAlignment="1" applyProtection="1">
      <alignment horizontal="justify" vertical="center" wrapText="1"/>
      <protection locked="0"/>
    </xf>
    <xf numFmtId="2" fontId="9" fillId="0" borderId="5" xfId="0" applyNumberFormat="1" applyFont="1" applyBorder="1" applyAlignment="1">
      <alignment horizontal="justify" vertical="center" wrapText="1"/>
    </xf>
    <xf numFmtId="2" fontId="29" fillId="0" borderId="0" xfId="0" applyNumberFormat="1" applyFont="1" applyAlignment="1" applyProtection="1">
      <alignment horizontal="justify" vertical="center" wrapText="1"/>
      <protection locked="0"/>
    </xf>
    <xf numFmtId="0" fontId="24" fillId="0" borderId="9" xfId="0" applyFont="1" applyBorder="1" applyAlignment="1" applyProtection="1">
      <alignment horizontal="justify" vertical="center" wrapText="1"/>
      <protection locked="0"/>
    </xf>
    <xf numFmtId="0" fontId="29" fillId="0" borderId="9" xfId="0" applyFont="1" applyBorder="1" applyAlignment="1" applyProtection="1">
      <alignment horizontal="justify" vertical="center" wrapText="1"/>
      <protection locked="0"/>
    </xf>
    <xf numFmtId="4" fontId="29" fillId="0" borderId="5" xfId="0" applyNumberFormat="1" applyFont="1" applyBorder="1" applyAlignment="1" applyProtection="1">
      <alignment horizontal="center" vertical="center" wrapText="1"/>
      <protection locked="0"/>
    </xf>
    <xf numFmtId="0" fontId="9" fillId="0" borderId="10" xfId="0" applyFont="1" applyBorder="1" applyAlignment="1">
      <alignment horizontal="justify" vertical="center" wrapText="1"/>
    </xf>
    <xf numFmtId="2" fontId="11" fillId="0" borderId="0" xfId="0" applyNumberFormat="1" applyFont="1" applyAlignment="1">
      <alignment horizontal="justify" vertical="center" wrapText="1"/>
    </xf>
    <xf numFmtId="165" fontId="26" fillId="0" borderId="8" xfId="0" applyNumberFormat="1" applyFont="1" applyBorder="1" applyAlignment="1" applyProtection="1">
      <alignment horizontal="center" vertical="center" wrapText="1"/>
      <protection locked="0"/>
    </xf>
    <xf numFmtId="4" fontId="9" fillId="0" borderId="5" xfId="0" applyNumberFormat="1" applyFont="1" applyBorder="1" applyAlignment="1">
      <alignment horizontal="center" vertical="center" wrapText="1"/>
    </xf>
    <xf numFmtId="2" fontId="11" fillId="0" borderId="5" xfId="0" applyNumberFormat="1" applyFont="1" applyBorder="1" applyAlignment="1">
      <alignment horizontal="justify" vertical="center" wrapText="1"/>
    </xf>
    <xf numFmtId="0" fontId="24" fillId="0" borderId="8" xfId="0" applyFont="1" applyBorder="1" applyAlignment="1" applyProtection="1">
      <alignment horizontal="justify" vertical="center" wrapText="1"/>
      <protection locked="0"/>
    </xf>
    <xf numFmtId="4" fontId="26" fillId="0" borderId="5" xfId="2" applyNumberFormat="1" applyFont="1" applyFill="1" applyBorder="1" applyAlignment="1" applyProtection="1">
      <alignment horizontal="center" vertical="center" wrapText="1"/>
      <protection locked="0"/>
    </xf>
    <xf numFmtId="166" fontId="26" fillId="0" borderId="5" xfId="0" applyNumberFormat="1" applyFont="1" applyBorder="1" applyAlignment="1" applyProtection="1">
      <alignment horizontal="center" vertical="center" wrapText="1"/>
      <protection locked="0"/>
    </xf>
    <xf numFmtId="0" fontId="24" fillId="0" borderId="0" xfId="0" applyFont="1" applyAlignment="1" applyProtection="1">
      <alignment horizontal="justify" vertical="center" wrapText="1"/>
      <protection locked="0"/>
    </xf>
    <xf numFmtId="0" fontId="29" fillId="0" borderId="0" xfId="0" applyFont="1" applyAlignment="1" applyProtection="1">
      <alignment vertical="center" wrapText="1"/>
      <protection locked="0"/>
    </xf>
    <xf numFmtId="0" fontId="9" fillId="0" borderId="0" xfId="0" applyFont="1" applyAlignment="1" applyProtection="1">
      <alignment horizontal="justify" vertical="center" wrapText="1"/>
      <protection locked="0"/>
    </xf>
    <xf numFmtId="0" fontId="11" fillId="0" borderId="0" xfId="0" applyFont="1" applyAlignment="1" applyProtection="1">
      <alignment horizontal="justify" vertical="center" wrapText="1"/>
      <protection locked="0"/>
    </xf>
    <xf numFmtId="0" fontId="11" fillId="0" borderId="9" xfId="0" applyFont="1" applyBorder="1" applyAlignment="1">
      <alignment horizontal="justify" vertical="center" wrapText="1"/>
    </xf>
    <xf numFmtId="0" fontId="9" fillId="0" borderId="11" xfId="0" applyFont="1" applyBorder="1" applyAlignment="1" applyProtection="1">
      <alignment horizontal="justify" vertical="center" wrapText="1"/>
      <protection locked="0"/>
    </xf>
    <xf numFmtId="0" fontId="11" fillId="0" borderId="5" xfId="0" applyFont="1" applyBorder="1" applyAlignment="1" applyProtection="1">
      <alignment horizontal="justify" vertical="center" wrapText="1"/>
      <protection locked="0"/>
    </xf>
    <xf numFmtId="0" fontId="9" fillId="0" borderId="5" xfId="0" applyFont="1" applyBorder="1" applyAlignment="1" applyProtection="1">
      <alignment horizontal="justify" vertical="center" wrapText="1"/>
      <protection locked="0"/>
    </xf>
    <xf numFmtId="49" fontId="30" fillId="0" borderId="5" xfId="0" applyNumberFormat="1" applyFont="1" applyBorder="1" applyAlignment="1" applyProtection="1">
      <alignment horizontal="justify" vertical="center" wrapText="1"/>
      <protection locked="0"/>
    </xf>
    <xf numFmtId="49" fontId="24" fillId="0" borderId="5" xfId="0" applyNumberFormat="1" applyFont="1" applyBorder="1" applyAlignment="1" applyProtection="1">
      <alignment horizontal="center" vertical="center" wrapText="1"/>
      <protection locked="0"/>
    </xf>
    <xf numFmtId="4" fontId="24" fillId="0" borderId="5" xfId="0" applyNumberFormat="1" applyFont="1" applyBorder="1" applyAlignment="1" applyProtection="1">
      <alignment horizontal="center" vertical="center" wrapText="1"/>
      <protection locked="0"/>
    </xf>
    <xf numFmtId="4" fontId="11" fillId="0" borderId="5" xfId="0" applyNumberFormat="1" applyFont="1" applyBorder="1" applyAlignment="1">
      <alignment horizontal="center" vertical="center" wrapText="1"/>
    </xf>
    <xf numFmtId="0" fontId="12" fillId="0" borderId="5" xfId="0" applyFont="1" applyBorder="1" applyAlignment="1" applyProtection="1">
      <alignment horizontal="justify" vertical="center" wrapText="1"/>
      <protection locked="0"/>
    </xf>
    <xf numFmtId="0" fontId="6" fillId="0" borderId="0" xfId="0" applyFont="1" applyAlignment="1">
      <alignment vertical="center" wrapText="1"/>
    </xf>
    <xf numFmtId="0" fontId="29" fillId="0" borderId="5" xfId="0" applyFont="1" applyBorder="1" applyAlignment="1">
      <alignment horizontal="justify" vertical="center" wrapText="1"/>
    </xf>
    <xf numFmtId="0" fontId="13" fillId="0" borderId="5" xfId="0" applyFont="1" applyBorder="1" applyAlignment="1">
      <alignment horizontal="justify" vertical="center" wrapText="1"/>
    </xf>
    <xf numFmtId="0" fontId="14" fillId="0" borderId="5" xfId="0" applyFont="1" applyBorder="1" applyAlignment="1">
      <alignment horizontal="justify" vertical="center" wrapText="1"/>
    </xf>
    <xf numFmtId="0" fontId="30" fillId="0" borderId="5" xfId="0" applyFont="1" applyBorder="1" applyAlignment="1" applyProtection="1">
      <alignment horizontal="justify" vertical="top" wrapText="1"/>
      <protection locked="0"/>
    </xf>
    <xf numFmtId="0" fontId="24" fillId="0" borderId="5" xfId="0" applyFont="1" applyBorder="1" applyAlignment="1" applyProtection="1">
      <alignment horizontal="justify" vertical="top" wrapText="1"/>
      <protection locked="0"/>
    </xf>
    <xf numFmtId="0" fontId="29" fillId="0" borderId="5" xfId="0" applyFont="1" applyBorder="1" applyAlignment="1" applyProtection="1">
      <alignment horizontal="justify" vertical="top" wrapText="1"/>
      <protection locked="0"/>
    </xf>
    <xf numFmtId="0" fontId="31" fillId="0" borderId="9" xfId="0" applyFont="1" applyBorder="1" applyAlignment="1" applyProtection="1">
      <alignment horizontal="justify" vertical="center" wrapText="1"/>
      <protection locked="0"/>
    </xf>
    <xf numFmtId="49" fontId="24" fillId="0" borderId="5" xfId="0" applyNumberFormat="1" applyFont="1" applyBorder="1" applyAlignment="1" applyProtection="1">
      <alignment horizontal="justify" vertical="center" wrapText="1"/>
      <protection locked="0"/>
    </xf>
    <xf numFmtId="49" fontId="29" fillId="0" borderId="5" xfId="0" applyNumberFormat="1" applyFont="1" applyBorder="1" applyAlignment="1" applyProtection="1">
      <alignment horizontal="justify" vertical="center" wrapText="1"/>
      <protection locked="0"/>
    </xf>
    <xf numFmtId="0" fontId="25" fillId="0" borderId="0" xfId="0" applyFont="1" applyAlignment="1" applyProtection="1">
      <alignment horizontal="justify" vertical="center" wrapText="1"/>
      <protection locked="0"/>
    </xf>
    <xf numFmtId="0" fontId="9" fillId="0" borderId="0" xfId="0" applyFont="1" applyAlignment="1">
      <alignment horizontal="justify" vertical="center" wrapText="1"/>
    </xf>
    <xf numFmtId="0" fontId="11" fillId="0" borderId="0" xfId="0" applyFont="1" applyAlignment="1">
      <alignment horizontal="justify" vertical="center" wrapText="1"/>
    </xf>
    <xf numFmtId="2" fontId="10" fillId="0" borderId="5" xfId="0" applyNumberFormat="1" applyFont="1" applyBorder="1" applyAlignment="1" applyProtection="1">
      <alignment horizontal="center" vertical="center" wrapText="1"/>
      <protection locked="0"/>
    </xf>
    <xf numFmtId="0" fontId="32" fillId="0" borderId="5" xfId="0" applyFont="1" applyBorder="1" applyAlignment="1" applyProtection="1">
      <alignment horizontal="center" vertical="center" wrapText="1"/>
      <protection locked="0"/>
    </xf>
    <xf numFmtId="0" fontId="9" fillId="0" borderId="5" xfId="0" applyFont="1" applyBorder="1" applyAlignment="1" applyProtection="1">
      <alignment horizontal="left" vertical="center" wrapText="1"/>
      <protection locked="0"/>
    </xf>
    <xf numFmtId="2" fontId="26" fillId="0" borderId="0" xfId="0" applyNumberFormat="1" applyFont="1" applyAlignment="1" applyProtection="1">
      <alignment horizontal="center" vertical="center" wrapText="1"/>
      <protection locked="0"/>
    </xf>
    <xf numFmtId="4" fontId="26" fillId="0" borderId="8" xfId="0" applyNumberFormat="1" applyFont="1" applyBorder="1" applyAlignment="1" applyProtection="1">
      <alignment horizontal="center" vertical="center" wrapText="1"/>
      <protection locked="0"/>
    </xf>
    <xf numFmtId="0" fontId="24" fillId="0" borderId="5" xfId="0" applyFont="1" applyBorder="1" applyAlignment="1" applyProtection="1">
      <alignment horizontal="center" vertical="center" wrapText="1"/>
      <protection locked="0"/>
    </xf>
    <xf numFmtId="0" fontId="24" fillId="0" borderId="0" xfId="0" applyFont="1" applyProtection="1">
      <protection locked="0"/>
    </xf>
    <xf numFmtId="0" fontId="29" fillId="0" borderId="0" xfId="0" applyFont="1" applyAlignment="1" applyProtection="1">
      <alignment wrapText="1"/>
      <protection locked="0"/>
    </xf>
    <xf numFmtId="0" fontId="24" fillId="0" borderId="0" xfId="0" applyFont="1" applyAlignment="1" applyProtection="1">
      <alignment wrapText="1"/>
      <protection locked="0"/>
    </xf>
    <xf numFmtId="0" fontId="30" fillId="0" borderId="0" xfId="0" applyFont="1" applyAlignment="1" applyProtection="1">
      <alignment horizontal="justify" vertical="center" wrapText="1"/>
      <protection locked="0"/>
    </xf>
    <xf numFmtId="0" fontId="24" fillId="0" borderId="0" xfId="0" applyFont="1" applyAlignment="1">
      <alignment wrapText="1"/>
    </xf>
    <xf numFmtId="0" fontId="24" fillId="0" borderId="0" xfId="0" applyFont="1" applyAlignment="1">
      <alignment horizontal="justify" vertical="center" wrapText="1"/>
    </xf>
    <xf numFmtId="0" fontId="26" fillId="0" borderId="5" xfId="0" applyFont="1" applyBorder="1" applyAlignment="1">
      <alignment horizontal="center" vertical="center" wrapText="1"/>
    </xf>
    <xf numFmtId="0" fontId="29" fillId="0" borderId="0" xfId="0" applyFont="1" applyAlignment="1">
      <alignment horizontal="justify" vertical="center" wrapText="1"/>
    </xf>
    <xf numFmtId="0" fontId="24" fillId="0" borderId="5" xfId="0" applyFont="1" applyBorder="1" applyAlignment="1" applyProtection="1">
      <alignment horizontal="justify" vertical="center" wrapText="1" shrinkToFit="1"/>
      <protection locked="0"/>
    </xf>
    <xf numFmtId="0" fontId="29" fillId="0" borderId="5" xfId="0" applyFont="1" applyBorder="1" applyAlignment="1" applyProtection="1">
      <alignment horizontal="justify" vertical="center" wrapText="1" shrinkToFit="1"/>
      <protection locked="0"/>
    </xf>
    <xf numFmtId="0" fontId="30" fillId="0" borderId="5" xfId="0" applyFont="1" applyBorder="1" applyAlignment="1" applyProtection="1">
      <alignment horizontal="justify" vertical="center" wrapText="1" shrinkToFit="1"/>
      <protection locked="0"/>
    </xf>
    <xf numFmtId="0" fontId="32" fillId="0" borderId="0" xfId="0" applyFont="1" applyAlignment="1" applyProtection="1">
      <alignment vertical="center" wrapText="1"/>
      <protection locked="0"/>
    </xf>
    <xf numFmtId="0" fontId="26" fillId="0" borderId="5" xfId="0" applyFont="1" applyBorder="1" applyAlignment="1" applyProtection="1">
      <alignment horizontal="center" vertical="top"/>
      <protection locked="0"/>
    </xf>
    <xf numFmtId="4" fontId="26" fillId="0" borderId="5" xfId="0" applyNumberFormat="1" applyFont="1" applyBorder="1" applyAlignment="1" applyProtection="1">
      <alignment horizontal="center" vertical="top"/>
      <protection locked="0"/>
    </xf>
    <xf numFmtId="0" fontId="15" fillId="0" borderId="5" xfId="0" applyFont="1" applyBorder="1" applyAlignment="1">
      <alignment horizontal="justify" vertical="center" wrapText="1"/>
    </xf>
    <xf numFmtId="0" fontId="24" fillId="0" borderId="0" xfId="0" applyFont="1" applyAlignment="1" applyProtection="1">
      <alignment horizontal="justify"/>
      <protection locked="0"/>
    </xf>
    <xf numFmtId="4" fontId="10" fillId="0" borderId="5" xfId="2" applyNumberFormat="1" applyFont="1" applyFill="1" applyBorder="1" applyAlignment="1">
      <alignment horizontal="center" vertical="center" wrapText="1"/>
    </xf>
    <xf numFmtId="4" fontId="9" fillId="0" borderId="5" xfId="2" applyNumberFormat="1" applyFont="1" applyFill="1" applyBorder="1" applyAlignment="1">
      <alignment horizontal="center" vertical="center" wrapText="1"/>
    </xf>
    <xf numFmtId="49" fontId="11" fillId="0" borderId="0" xfId="0" applyNumberFormat="1" applyFont="1" applyAlignment="1">
      <alignment horizontal="left" vertical="center" wrapText="1"/>
    </xf>
    <xf numFmtId="0" fontId="11" fillId="0" borderId="5" xfId="0" applyFont="1" applyBorder="1" applyAlignment="1">
      <alignment horizontal="center" vertical="center" wrapText="1"/>
    </xf>
    <xf numFmtId="2" fontId="26" fillId="0" borderId="3" xfId="0" applyNumberFormat="1" applyFont="1" applyBorder="1" applyAlignment="1" applyProtection="1">
      <alignment horizontal="center" vertical="center" wrapText="1"/>
      <protection locked="0"/>
    </xf>
    <xf numFmtId="0" fontId="30" fillId="0" borderId="5" xfId="0" applyFont="1" applyBorder="1" applyAlignment="1" applyProtection="1">
      <alignment horizontal="left" vertical="center" wrapText="1"/>
      <protection locked="0"/>
    </xf>
    <xf numFmtId="0" fontId="29" fillId="0" borderId="5" xfId="0" applyFont="1" applyBorder="1" applyAlignment="1" applyProtection="1">
      <alignment horizontal="left" vertical="center" wrapText="1"/>
      <protection locked="0"/>
    </xf>
    <xf numFmtId="0" fontId="9" fillId="0" borderId="5" xfId="0" applyFont="1" applyBorder="1" applyAlignment="1">
      <alignment horizontal="left" vertical="center" wrapText="1"/>
    </xf>
    <xf numFmtId="0" fontId="11" fillId="0" borderId="0" xfId="0" applyFont="1" applyAlignment="1" applyProtection="1">
      <alignment horizontal="left" vertical="center" wrapText="1"/>
      <protection locked="0"/>
    </xf>
    <xf numFmtId="4" fontId="10" fillId="0" borderId="5" xfId="2" applyNumberFormat="1" applyFont="1" applyFill="1" applyBorder="1" applyAlignment="1" applyProtection="1">
      <alignment horizontal="center" vertical="center" wrapText="1"/>
      <protection locked="0"/>
    </xf>
    <xf numFmtId="0" fontId="9" fillId="0" borderId="0" xfId="0" applyFont="1" applyAlignment="1" applyProtection="1">
      <alignment horizontal="left" vertical="center" wrapText="1"/>
      <protection locked="0"/>
    </xf>
    <xf numFmtId="0" fontId="9" fillId="0" borderId="0" xfId="0" applyFont="1" applyAlignment="1">
      <alignment horizontal="left" vertical="center" wrapText="1"/>
    </xf>
    <xf numFmtId="0" fontId="24" fillId="0" borderId="0" xfId="0" applyFont="1" applyAlignment="1" applyProtection="1">
      <alignment horizontal="left" vertical="center" wrapText="1"/>
      <protection locked="0"/>
    </xf>
    <xf numFmtId="0" fontId="30" fillId="0" borderId="0" xfId="0" applyFont="1" applyAlignment="1" applyProtection="1">
      <alignment horizontal="left" vertical="center" wrapText="1"/>
      <protection locked="0"/>
    </xf>
    <xf numFmtId="0" fontId="11" fillId="0" borderId="0" xfId="0" applyFont="1" applyAlignment="1">
      <alignment horizontal="left" vertical="center" wrapText="1"/>
    </xf>
    <xf numFmtId="0" fontId="29" fillId="0" borderId="0" xfId="0" applyFont="1" applyAlignment="1" applyProtection="1">
      <alignment horizontal="left" vertical="center" wrapText="1"/>
      <protection locked="0"/>
    </xf>
    <xf numFmtId="4" fontId="10" fillId="0" borderId="5" xfId="0" applyNumberFormat="1" applyFont="1" applyBorder="1" applyAlignment="1">
      <alignment horizontal="center" vertical="center" wrapText="1"/>
    </xf>
    <xf numFmtId="0" fontId="32" fillId="0" borderId="0" xfId="0" applyFont="1" applyAlignment="1" applyProtection="1">
      <alignment horizontal="justify" vertical="center" wrapText="1"/>
      <protection locked="0"/>
    </xf>
    <xf numFmtId="10" fontId="28" fillId="0" borderId="2" xfId="0" applyNumberFormat="1" applyFont="1" applyBorder="1" applyAlignment="1" applyProtection="1">
      <alignment horizontal="right" vertical="center" wrapText="1"/>
      <protection locked="0"/>
    </xf>
    <xf numFmtId="4" fontId="28" fillId="0" borderId="12" xfId="0" applyNumberFormat="1" applyFont="1" applyBorder="1" applyAlignment="1" applyProtection="1">
      <alignment horizontal="center" vertical="center" wrapText="1"/>
      <protection locked="0"/>
    </xf>
    <xf numFmtId="0" fontId="28" fillId="0" borderId="13" xfId="0" applyFont="1" applyBorder="1" applyAlignment="1" applyProtection="1">
      <alignment vertical="center" wrapText="1"/>
      <protection locked="0"/>
    </xf>
    <xf numFmtId="0" fontId="24" fillId="0" borderId="5" xfId="0" applyFont="1" applyBorder="1" applyAlignment="1" applyProtection="1">
      <alignment horizontal="left" vertical="center" wrapText="1"/>
      <protection locked="0"/>
    </xf>
    <xf numFmtId="0" fontId="3" fillId="0" borderId="0" xfId="0" applyFont="1" applyAlignment="1">
      <alignment horizontal="center" vertical="center" wrapText="1"/>
    </xf>
    <xf numFmtId="0" fontId="3" fillId="3" borderId="0" xfId="0" applyFont="1" applyFill="1" applyAlignment="1">
      <alignment horizontal="center" vertical="center" wrapText="1"/>
    </xf>
    <xf numFmtId="0" fontId="28" fillId="0" borderId="14" xfId="0" applyFont="1" applyBorder="1" applyAlignment="1" applyProtection="1">
      <alignment horizontal="justify" vertical="center" wrapText="1"/>
      <protection locked="0"/>
    </xf>
    <xf numFmtId="4" fontId="0" fillId="0" borderId="0" xfId="0" applyNumberFormat="1"/>
    <xf numFmtId="4" fontId="28" fillId="0" borderId="12" xfId="0" applyNumberFormat="1" applyFont="1" applyBorder="1" applyAlignment="1" applyProtection="1">
      <alignment horizontal="right" vertical="center" wrapText="1"/>
      <protection locked="0"/>
    </xf>
    <xf numFmtId="0" fontId="26" fillId="0" borderId="5" xfId="0" applyFont="1" applyBorder="1" applyAlignment="1" applyProtection="1">
      <alignment horizontal="center" vertical="top" wrapText="1"/>
      <protection locked="0"/>
    </xf>
    <xf numFmtId="4" fontId="28" fillId="0" borderId="1" xfId="0" applyNumberFormat="1" applyFont="1" applyBorder="1" applyAlignment="1" applyProtection="1">
      <alignment vertical="center"/>
      <protection locked="0"/>
    </xf>
    <xf numFmtId="4" fontId="28" fillId="0" borderId="12" xfId="0" applyNumberFormat="1" applyFont="1" applyBorder="1" applyAlignment="1" applyProtection="1">
      <alignment vertical="center"/>
      <protection locked="0"/>
    </xf>
    <xf numFmtId="0" fontId="28" fillId="0" borderId="1" xfId="0" applyFont="1" applyBorder="1" applyAlignment="1" applyProtection="1">
      <alignment horizontal="center" vertical="center"/>
      <protection locked="0"/>
    </xf>
    <xf numFmtId="0" fontId="28" fillId="0" borderId="12" xfId="0" applyFont="1" applyBorder="1" applyAlignment="1" applyProtection="1">
      <alignment vertical="center"/>
      <protection locked="0"/>
    </xf>
    <xf numFmtId="0" fontId="28" fillId="0" borderId="7" xfId="0" applyFont="1" applyBorder="1" applyAlignment="1" applyProtection="1">
      <alignment vertical="center"/>
      <protection locked="0"/>
    </xf>
    <xf numFmtId="0" fontId="28" fillId="0" borderId="1" xfId="0" applyFont="1" applyBorder="1" applyAlignment="1" applyProtection="1">
      <alignment vertical="center"/>
      <protection locked="0"/>
    </xf>
    <xf numFmtId="4" fontId="28" fillId="0" borderId="2" xfId="2" applyNumberFormat="1" applyFont="1" applyFill="1" applyBorder="1" applyAlignment="1" applyProtection="1">
      <alignment horizontal="center" vertical="center"/>
      <protection locked="0"/>
    </xf>
    <xf numFmtId="0" fontId="28" fillId="0" borderId="2" xfId="0" applyFont="1" applyBorder="1" applyAlignment="1" applyProtection="1">
      <alignment horizontal="center" vertical="center" wrapText="1"/>
      <protection locked="0"/>
    </xf>
    <xf numFmtId="4" fontId="28" fillId="0" borderId="7" xfId="0" applyNumberFormat="1" applyFont="1" applyBorder="1" applyAlignment="1" applyProtection="1">
      <alignment vertical="center"/>
      <protection locked="0"/>
    </xf>
    <xf numFmtId="4" fontId="28" fillId="0" borderId="1" xfId="0" applyNumberFormat="1" applyFont="1" applyBorder="1" applyAlignment="1" applyProtection="1">
      <alignment horizontal="left" vertical="center"/>
      <protection locked="0"/>
    </xf>
    <xf numFmtId="9" fontId="8" fillId="0" borderId="7" xfId="0" applyNumberFormat="1" applyFont="1" applyBorder="1" applyAlignment="1" applyProtection="1">
      <alignment horizontal="center" vertical="center"/>
      <protection locked="0"/>
    </xf>
    <xf numFmtId="49" fontId="24" fillId="0" borderId="2" xfId="0" applyNumberFormat="1" applyFont="1" applyBorder="1" applyAlignment="1" applyProtection="1">
      <alignment horizontal="center" vertical="center" wrapText="1"/>
      <protection locked="0"/>
    </xf>
    <xf numFmtId="0" fontId="24" fillId="0" borderId="14" xfId="0" applyFont="1" applyBorder="1" applyAlignment="1" applyProtection="1">
      <alignment horizontal="center" vertical="center" wrapText="1"/>
      <protection locked="0"/>
    </xf>
    <xf numFmtId="49" fontId="24" fillId="0" borderId="4" xfId="0" applyNumberFormat="1" applyFont="1" applyBorder="1" applyAlignment="1" applyProtection="1">
      <alignment horizontal="center" vertical="center" wrapText="1"/>
      <protection locked="0"/>
    </xf>
    <xf numFmtId="0" fontId="24" fillId="0" borderId="8" xfId="0" applyFont="1" applyBorder="1" applyAlignment="1" applyProtection="1">
      <alignment horizontal="center" vertical="center" wrapText="1"/>
      <protection locked="0"/>
    </xf>
    <xf numFmtId="0" fontId="29" fillId="0" borderId="5" xfId="0" applyFont="1" applyBorder="1" applyAlignment="1" applyProtection="1">
      <alignment vertical="center" wrapText="1"/>
      <protection locked="0"/>
    </xf>
    <xf numFmtId="2" fontId="24" fillId="0" borderId="5" xfId="0" applyNumberFormat="1" applyFont="1" applyBorder="1" applyAlignment="1" applyProtection="1">
      <alignment vertical="center" wrapText="1"/>
      <protection locked="0"/>
    </xf>
    <xf numFmtId="0" fontId="24" fillId="0" borderId="5" xfId="0" applyFont="1" applyBorder="1" applyAlignment="1" applyProtection="1">
      <alignment vertical="center" wrapText="1"/>
      <protection locked="0"/>
    </xf>
    <xf numFmtId="49" fontId="9" fillId="0" borderId="5" xfId="0" applyNumberFormat="1" applyFont="1" applyBorder="1" applyAlignment="1">
      <alignment horizontal="center" vertical="center" wrapText="1"/>
    </xf>
    <xf numFmtId="49" fontId="9" fillId="0" borderId="5" xfId="0" applyNumberFormat="1" applyFont="1" applyBorder="1" applyAlignment="1" applyProtection="1">
      <alignment horizontal="center" vertical="center" wrapText="1"/>
      <protection locked="0"/>
    </xf>
    <xf numFmtId="49" fontId="29" fillId="0" borderId="5" xfId="0" applyNumberFormat="1" applyFont="1" applyBorder="1" applyAlignment="1" applyProtection="1">
      <alignment horizontal="center" vertical="center" wrapText="1"/>
      <protection locked="0"/>
    </xf>
    <xf numFmtId="0" fontId="29" fillId="0" borderId="8" xfId="0" applyFont="1" applyBorder="1" applyAlignment="1" applyProtection="1">
      <alignment horizontal="center" vertical="center" wrapText="1"/>
      <protection locked="0"/>
    </xf>
    <xf numFmtId="2" fontId="24" fillId="0" borderId="8" xfId="0" applyNumberFormat="1" applyFont="1" applyBorder="1" applyAlignment="1" applyProtection="1">
      <alignment horizontal="center" vertical="center" wrapText="1"/>
      <protection locked="0"/>
    </xf>
    <xf numFmtId="49" fontId="24" fillId="0" borderId="6" xfId="0" applyNumberFormat="1" applyFont="1" applyBorder="1" applyAlignment="1" applyProtection="1">
      <alignment horizontal="center" vertical="center" wrapText="1"/>
      <protection locked="0"/>
    </xf>
    <xf numFmtId="49" fontId="9" fillId="0" borderId="6" xfId="0" applyNumberFormat="1" applyFont="1" applyBorder="1" applyAlignment="1">
      <alignment horizontal="center" vertical="center" wrapText="1"/>
    </xf>
    <xf numFmtId="49" fontId="32" fillId="0" borderId="5" xfId="0" applyNumberFormat="1" applyFont="1" applyBorder="1" applyAlignment="1" applyProtection="1">
      <alignment horizontal="center" vertical="center" wrapText="1"/>
      <protection locked="0"/>
    </xf>
    <xf numFmtId="49" fontId="24" fillId="0" borderId="15" xfId="0" applyNumberFormat="1" applyFont="1" applyBorder="1" applyAlignment="1" applyProtection="1">
      <alignment horizontal="center" vertical="center" wrapText="1"/>
      <protection locked="0"/>
    </xf>
    <xf numFmtId="164" fontId="24" fillId="0" borderId="8" xfId="2" applyFont="1" applyFill="1" applyBorder="1" applyAlignment="1" applyProtection="1">
      <alignment horizontal="center" vertical="center" wrapText="1"/>
      <protection locked="0"/>
    </xf>
    <xf numFmtId="49" fontId="24" fillId="0" borderId="3" xfId="0" applyNumberFormat="1" applyFont="1" applyBorder="1" applyAlignment="1" applyProtection="1">
      <alignment horizontal="center" vertical="center" wrapText="1"/>
      <protection locked="0"/>
    </xf>
    <xf numFmtId="49" fontId="24" fillId="0" borderId="8" xfId="0" applyNumberFormat="1" applyFont="1" applyBorder="1" applyAlignment="1" applyProtection="1">
      <alignment horizontal="center" vertical="center" wrapText="1"/>
      <protection locked="0"/>
    </xf>
    <xf numFmtId="165" fontId="24" fillId="0" borderId="8" xfId="0" applyNumberFormat="1" applyFont="1" applyBorder="1" applyAlignment="1" applyProtection="1">
      <alignment horizontal="center" vertical="center" wrapText="1"/>
      <protection locked="0"/>
    </xf>
    <xf numFmtId="13" fontId="24" fillId="0" borderId="8" xfId="2" applyNumberFormat="1" applyFont="1" applyFill="1" applyBorder="1" applyAlignment="1" applyProtection="1">
      <alignment horizontal="center" vertical="center" wrapText="1"/>
      <protection locked="0"/>
    </xf>
    <xf numFmtId="0" fontId="9" fillId="0" borderId="8" xfId="0" applyFont="1" applyBorder="1" applyAlignment="1" applyProtection="1">
      <alignment horizontal="center" vertical="center" wrapText="1"/>
      <protection locked="0"/>
    </xf>
    <xf numFmtId="165" fontId="29" fillId="0" borderId="8" xfId="0" applyNumberFormat="1" applyFont="1" applyBorder="1" applyAlignment="1" applyProtection="1">
      <alignment horizontal="center" vertical="center" wrapText="1"/>
      <protection locked="0"/>
    </xf>
    <xf numFmtId="0" fontId="32" fillId="0" borderId="5" xfId="0" applyFont="1" applyBorder="1" applyAlignment="1" applyProtection="1">
      <alignment vertical="center" wrapText="1"/>
      <protection locked="0"/>
    </xf>
    <xf numFmtId="1" fontId="24" fillId="0" borderId="2" xfId="0" applyNumberFormat="1" applyFont="1" applyBorder="1" applyAlignment="1" applyProtection="1">
      <alignment horizontal="center" vertical="center" wrapText="1"/>
      <protection locked="0"/>
    </xf>
    <xf numFmtId="1" fontId="24" fillId="0" borderId="4" xfId="0" applyNumberFormat="1" applyFont="1" applyBorder="1" applyAlignment="1" applyProtection="1">
      <alignment horizontal="center" vertical="center" wrapText="1"/>
      <protection locked="0"/>
    </xf>
    <xf numFmtId="1" fontId="24" fillId="0" borderId="5" xfId="0" applyNumberFormat="1" applyFont="1" applyBorder="1" applyAlignment="1" applyProtection="1">
      <alignment horizontal="center" vertical="center" wrapText="1"/>
      <protection locked="0"/>
    </xf>
    <xf numFmtId="49" fontId="24" fillId="0" borderId="5" xfId="0" applyNumberFormat="1" applyFont="1" applyBorder="1" applyAlignment="1">
      <alignment horizontal="center" vertical="center" wrapText="1"/>
    </xf>
    <xf numFmtId="49" fontId="24" fillId="0" borderId="13" xfId="0" applyNumberFormat="1" applyFont="1" applyBorder="1" applyAlignment="1" applyProtection="1">
      <alignment horizontal="center" vertical="center" wrapText="1"/>
      <protection locked="0"/>
    </xf>
    <xf numFmtId="0" fontId="9" fillId="0" borderId="0" xfId="0" applyFont="1" applyAlignment="1">
      <alignment horizontal="left" vertical="center"/>
    </xf>
    <xf numFmtId="0" fontId="9" fillId="0" borderId="0" xfId="0" applyFont="1" applyAlignment="1">
      <alignment wrapText="1"/>
    </xf>
    <xf numFmtId="0" fontId="9" fillId="0" borderId="0" xfId="0" applyFont="1" applyAlignment="1">
      <alignment vertical="center" wrapText="1"/>
    </xf>
    <xf numFmtId="0" fontId="24" fillId="0" borderId="3" xfId="0" applyFont="1" applyBorder="1" applyAlignment="1" applyProtection="1">
      <alignment horizontal="center" vertical="center" wrapText="1"/>
      <protection locked="0"/>
    </xf>
    <xf numFmtId="0" fontId="17" fillId="0" borderId="2" xfId="0" applyFont="1" applyBorder="1" applyAlignment="1" applyProtection="1">
      <alignment horizontal="center" vertical="center" wrapText="1"/>
      <protection locked="0"/>
    </xf>
    <xf numFmtId="0" fontId="28" fillId="0" borderId="2" xfId="0" applyFont="1" applyBorder="1" applyAlignment="1" applyProtection="1">
      <alignment horizontal="center" vertical="center"/>
      <protection locked="0"/>
    </xf>
    <xf numFmtId="49" fontId="28" fillId="0" borderId="2" xfId="0" applyNumberFormat="1" applyFont="1" applyBorder="1" applyAlignment="1" applyProtection="1">
      <alignment horizontal="center" vertical="center"/>
      <protection locked="0"/>
    </xf>
    <xf numFmtId="0" fontId="28" fillId="0" borderId="12" xfId="0" applyFont="1" applyBorder="1" applyAlignment="1" applyProtection="1">
      <alignment horizontal="center" vertical="center" wrapText="1"/>
      <protection locked="0"/>
    </xf>
    <xf numFmtId="0" fontId="28" fillId="0" borderId="12" xfId="0" applyFont="1" applyBorder="1" applyAlignment="1" applyProtection="1">
      <alignment horizontal="right" vertical="center" wrapText="1"/>
      <protection locked="0"/>
    </xf>
    <xf numFmtId="0" fontId="3" fillId="4" borderId="0" xfId="0" applyFont="1" applyFill="1" applyAlignment="1">
      <alignment vertical="center" wrapText="1"/>
    </xf>
    <xf numFmtId="0" fontId="3" fillId="0" borderId="0" xfId="0" applyFont="1" applyAlignment="1">
      <alignment vertical="center" wrapText="1"/>
    </xf>
    <xf numFmtId="0" fontId="3" fillId="2" borderId="8" xfId="0" applyFont="1" applyFill="1" applyBorder="1" applyAlignment="1">
      <alignment vertical="center" wrapText="1"/>
    </xf>
    <xf numFmtId="4" fontId="28" fillId="0" borderId="0" xfId="0" applyNumberFormat="1" applyFont="1" applyAlignment="1" applyProtection="1">
      <alignment horizontal="center" vertical="center" wrapText="1"/>
      <protection locked="0"/>
    </xf>
    <xf numFmtId="0" fontId="17" fillId="0" borderId="4" xfId="0" applyFont="1" applyBorder="1" applyAlignment="1" applyProtection="1">
      <alignment horizontal="center" vertical="center" wrapText="1"/>
      <protection locked="0"/>
    </xf>
    <xf numFmtId="4" fontId="26" fillId="5" borderId="5" xfId="0" applyNumberFormat="1" applyFont="1" applyFill="1" applyBorder="1" applyAlignment="1" applyProtection="1">
      <alignment horizontal="center" vertical="center" wrapText="1"/>
      <protection locked="0"/>
    </xf>
    <xf numFmtId="49" fontId="33" fillId="0" borderId="5" xfId="0" applyNumberFormat="1" applyFont="1" applyBorder="1" applyAlignment="1" applyProtection="1">
      <alignment horizontal="center" vertical="center" wrapText="1"/>
      <protection locked="0"/>
    </xf>
    <xf numFmtId="0" fontId="28" fillId="0" borderId="12" xfId="0" applyFont="1" applyBorder="1" applyAlignment="1" applyProtection="1">
      <alignment vertical="center" wrapText="1"/>
      <protection locked="0"/>
    </xf>
    <xf numFmtId="49" fontId="33" fillId="0" borderId="13" xfId="0" applyNumberFormat="1" applyFont="1" applyBorder="1" applyAlignment="1" applyProtection="1">
      <alignment horizontal="center" vertical="center" wrapText="1"/>
      <protection locked="0"/>
    </xf>
    <xf numFmtId="49" fontId="33" fillId="0" borderId="6" xfId="0" applyNumberFormat="1" applyFont="1" applyBorder="1" applyAlignment="1" applyProtection="1">
      <alignment horizontal="center" vertical="center" wrapText="1"/>
      <protection locked="0"/>
    </xf>
    <xf numFmtId="0" fontId="28" fillId="0" borderId="8" xfId="0" applyFont="1" applyBorder="1" applyAlignment="1" applyProtection="1">
      <alignment horizontal="justify" vertical="center" wrapText="1"/>
      <protection locked="0"/>
    </xf>
    <xf numFmtId="49" fontId="33" fillId="0" borderId="16" xfId="0" applyNumberFormat="1" applyFont="1" applyBorder="1" applyAlignment="1" applyProtection="1">
      <alignment horizontal="center" vertical="center" wrapText="1"/>
      <protection locked="0"/>
    </xf>
    <xf numFmtId="0" fontId="28" fillId="0" borderId="17" xfId="0" applyFont="1" applyBorder="1" applyAlignment="1" applyProtection="1">
      <alignment horizontal="justify" vertical="center" wrapText="1"/>
      <protection locked="0"/>
    </xf>
    <xf numFmtId="49" fontId="33" fillId="0" borderId="1" xfId="0" applyNumberFormat="1" applyFont="1" applyBorder="1" applyAlignment="1" applyProtection="1">
      <alignment horizontal="center" vertical="center" wrapText="1"/>
      <protection locked="0"/>
    </xf>
    <xf numFmtId="0" fontId="24" fillId="0" borderId="12" xfId="0" applyFont="1" applyBorder="1" applyAlignment="1" applyProtection="1">
      <alignment horizontal="justify" vertical="center" wrapText="1"/>
      <protection locked="0"/>
    </xf>
    <xf numFmtId="0" fontId="32" fillId="0" borderId="12" xfId="0" applyFont="1" applyBorder="1" applyAlignment="1" applyProtection="1">
      <alignment horizontal="justify" vertical="center" wrapText="1"/>
      <protection locked="0"/>
    </xf>
    <xf numFmtId="0" fontId="24" fillId="0" borderId="12" xfId="0" applyFont="1" applyBorder="1" applyAlignment="1" applyProtection="1">
      <alignment horizontal="justify" vertical="center" wrapText="1" shrinkToFit="1"/>
      <protection locked="0"/>
    </xf>
    <xf numFmtId="0" fontId="34" fillId="0" borderId="12" xfId="0" applyFont="1" applyBorder="1" applyAlignment="1" applyProtection="1">
      <alignment horizontal="justify" vertical="center" wrapText="1"/>
      <protection locked="0"/>
    </xf>
    <xf numFmtId="0" fontId="28" fillId="0" borderId="1" xfId="0" applyFont="1" applyBorder="1" applyAlignment="1" applyProtection="1">
      <alignment horizontal="justify" vertical="center" wrapText="1"/>
      <protection locked="0"/>
    </xf>
    <xf numFmtId="0" fontId="26" fillId="0" borderId="12" xfId="0" applyFont="1" applyBorder="1" applyAlignment="1" applyProtection="1">
      <alignment horizontal="center" vertical="center" wrapText="1"/>
      <protection locked="0"/>
    </xf>
    <xf numFmtId="4" fontId="26" fillId="0" borderId="12" xfId="0" applyNumberFormat="1" applyFont="1" applyBorder="1" applyAlignment="1" applyProtection="1">
      <alignment horizontal="center" vertical="center" wrapText="1"/>
      <protection locked="0"/>
    </xf>
    <xf numFmtId="4" fontId="26" fillId="0" borderId="12" xfId="2" applyNumberFormat="1" applyFont="1" applyFill="1" applyBorder="1" applyAlignment="1" applyProtection="1">
      <alignment horizontal="center" vertical="center" wrapText="1"/>
      <protection locked="0"/>
    </xf>
    <xf numFmtId="165" fontId="26" fillId="0" borderId="7" xfId="0" applyNumberFormat="1" applyFont="1" applyBorder="1" applyAlignment="1" applyProtection="1">
      <alignment horizontal="center" vertical="center" wrapText="1"/>
      <protection locked="0"/>
    </xf>
    <xf numFmtId="2" fontId="26" fillId="0" borderId="12" xfId="0" applyNumberFormat="1" applyFont="1" applyBorder="1" applyAlignment="1" applyProtection="1">
      <alignment horizontal="center" vertical="center" wrapText="1"/>
      <protection locked="0"/>
    </xf>
    <xf numFmtId="0" fontId="24" fillId="0" borderId="12" xfId="0" applyFont="1" applyBorder="1" applyAlignment="1" applyProtection="1">
      <alignment horizontal="center" vertical="center" wrapText="1"/>
      <protection locked="0"/>
    </xf>
    <xf numFmtId="0" fontId="26" fillId="0" borderId="3" xfId="0" applyFont="1" applyBorder="1" applyAlignment="1" applyProtection="1">
      <alignment horizontal="center" vertical="center" wrapText="1"/>
      <protection locked="0"/>
    </xf>
    <xf numFmtId="10" fontId="0" fillId="0" borderId="0" xfId="0" applyNumberFormat="1"/>
    <xf numFmtId="0" fontId="28" fillId="0" borderId="12" xfId="0" applyFont="1" applyBorder="1" applyAlignment="1" applyProtection="1">
      <alignment horizontal="left" vertical="center" wrapText="1"/>
      <protection locked="0"/>
    </xf>
    <xf numFmtId="0" fontId="3" fillId="2" borderId="12" xfId="0" applyFont="1" applyFill="1" applyBorder="1" applyAlignment="1">
      <alignment vertical="center" wrapText="1"/>
    </xf>
    <xf numFmtId="0" fontId="26" fillId="0" borderId="5" xfId="0" applyFont="1" applyBorder="1" applyAlignment="1" applyProtection="1">
      <alignment vertical="top" wrapText="1"/>
      <protection locked="0"/>
    </xf>
    <xf numFmtId="4" fontId="28" fillId="0" borderId="12" xfId="0" applyNumberFormat="1" applyFont="1" applyBorder="1" applyAlignment="1" applyProtection="1">
      <alignment vertical="center" wrapText="1"/>
      <protection locked="0"/>
    </xf>
    <xf numFmtId="0" fontId="29" fillId="0" borderId="3" xfId="0" applyFont="1" applyBorder="1" applyAlignment="1" applyProtection="1">
      <alignment horizontal="justify" vertical="center" wrapText="1"/>
      <protection locked="0"/>
    </xf>
    <xf numFmtId="4" fontId="26" fillId="0" borderId="3" xfId="2" applyNumberFormat="1" applyFont="1" applyFill="1" applyBorder="1" applyAlignment="1" applyProtection="1">
      <alignment horizontal="center" vertical="center" wrapText="1"/>
      <protection locked="0"/>
    </xf>
    <xf numFmtId="4" fontId="35" fillId="0" borderId="5" xfId="0" applyNumberFormat="1" applyFont="1" applyBorder="1" applyAlignment="1" applyProtection="1">
      <alignment horizontal="center" vertical="center" wrapText="1"/>
      <protection locked="0"/>
    </xf>
    <xf numFmtId="0" fontId="36" fillId="2" borderId="0" xfId="0" applyFont="1" applyFill="1" applyAlignment="1">
      <alignment horizontal="center"/>
    </xf>
    <xf numFmtId="0" fontId="24" fillId="2" borderId="0" xfId="0" applyFont="1" applyFill="1" applyAlignment="1">
      <alignment horizontal="center" vertical="center"/>
    </xf>
    <xf numFmtId="0" fontId="37" fillId="2" borderId="0" xfId="0" applyFont="1" applyFill="1" applyAlignment="1">
      <alignment horizontal="center" vertical="center"/>
    </xf>
    <xf numFmtId="0" fontId="28" fillId="0" borderId="5" xfId="0" applyFont="1" applyBorder="1" applyAlignment="1" applyProtection="1">
      <alignment vertical="center" wrapText="1"/>
      <protection locked="0"/>
    </xf>
    <xf numFmtId="4" fontId="28" fillId="0" borderId="17" xfId="0" applyNumberFormat="1" applyFont="1" applyBorder="1" applyAlignment="1" applyProtection="1">
      <alignment horizontal="center" vertical="center" wrapText="1"/>
      <protection locked="0"/>
    </xf>
    <xf numFmtId="4" fontId="28" fillId="0" borderId="2" xfId="2" applyNumberFormat="1" applyFont="1" applyFill="1" applyBorder="1" applyAlignment="1" applyProtection="1">
      <alignment horizontal="center" vertical="center"/>
      <protection locked="0"/>
    </xf>
    <xf numFmtId="0" fontId="28" fillId="0" borderId="2" xfId="0" applyFont="1" applyBorder="1" applyAlignment="1" applyProtection="1">
      <alignment horizontal="center" vertical="center" wrapText="1"/>
      <protection locked="0"/>
    </xf>
    <xf numFmtId="49" fontId="28" fillId="0" borderId="2" xfId="0" applyNumberFormat="1" applyFont="1" applyBorder="1" applyAlignment="1" applyProtection="1">
      <alignment horizontal="left" vertical="center"/>
      <protection locked="0"/>
    </xf>
    <xf numFmtId="0" fontId="28" fillId="0" borderId="2" xfId="0" applyFont="1" applyBorder="1" applyAlignment="1" applyProtection="1">
      <alignment horizontal="center" vertical="center"/>
      <protection locked="0"/>
    </xf>
    <xf numFmtId="4" fontId="28" fillId="0" borderId="1" xfId="0" applyNumberFormat="1" applyFont="1" applyBorder="1" applyAlignment="1" applyProtection="1">
      <alignment horizontal="center" vertical="center"/>
      <protection locked="0"/>
    </xf>
    <xf numFmtId="4" fontId="28" fillId="0" borderId="12" xfId="0" applyNumberFormat="1" applyFont="1" applyBorder="1" applyAlignment="1" applyProtection="1">
      <alignment horizontal="center" vertical="center"/>
      <protection locked="0"/>
    </xf>
    <xf numFmtId="4" fontId="28" fillId="0" borderId="7" xfId="0" applyNumberFormat="1" applyFont="1" applyBorder="1" applyAlignment="1" applyProtection="1">
      <alignment horizontal="center" vertical="center"/>
      <protection locked="0"/>
    </xf>
    <xf numFmtId="4" fontId="28" fillId="0" borderId="12" xfId="0" applyNumberFormat="1" applyFont="1" applyBorder="1" applyAlignment="1" applyProtection="1">
      <alignment horizontal="left" vertical="center"/>
      <protection locked="0"/>
    </xf>
    <xf numFmtId="4" fontId="28" fillId="0" borderId="7" xfId="0" applyNumberFormat="1" applyFont="1" applyBorder="1" applyAlignment="1" applyProtection="1">
      <alignment horizontal="left" vertical="center"/>
      <protection locked="0"/>
    </xf>
    <xf numFmtId="0" fontId="26" fillId="0" borderId="5" xfId="0" applyFont="1" applyBorder="1" applyAlignment="1" applyProtection="1">
      <alignment horizontal="center" vertical="top" wrapText="1"/>
      <protection locked="0"/>
    </xf>
    <xf numFmtId="0" fontId="16" fillId="0" borderId="2" xfId="0" applyFont="1" applyBorder="1" applyAlignment="1" applyProtection="1">
      <alignment horizontal="center" vertical="center" wrapText="1"/>
      <protection locked="0"/>
    </xf>
    <xf numFmtId="0" fontId="28" fillId="0" borderId="2" xfId="0" applyFont="1" applyBorder="1" applyAlignment="1" applyProtection="1">
      <alignment horizontal="left" vertical="center" wrapText="1"/>
      <protection locked="0"/>
    </xf>
    <xf numFmtId="4" fontId="28" fillId="0" borderId="12" xfId="0" applyNumberFormat="1" applyFont="1" applyBorder="1" applyAlignment="1" applyProtection="1">
      <alignment horizontal="right" vertical="center" wrapText="1"/>
      <protection locked="0"/>
    </xf>
    <xf numFmtId="4" fontId="28" fillId="0" borderId="1" xfId="0" applyNumberFormat="1" applyFont="1" applyBorder="1" applyAlignment="1" applyProtection="1">
      <alignment horizontal="right" vertical="center" wrapText="1"/>
      <protection locked="0"/>
    </xf>
    <xf numFmtId="0" fontId="28" fillId="0" borderId="12" xfId="0" applyFont="1" applyBorder="1" applyAlignment="1" applyProtection="1">
      <alignment horizontal="right" vertical="center" wrapText="1"/>
      <protection locked="0"/>
    </xf>
    <xf numFmtId="0" fontId="24" fillId="2" borderId="1" xfId="0" applyFont="1" applyFill="1" applyBorder="1" applyAlignment="1">
      <alignment horizontal="left" vertical="center"/>
    </xf>
    <xf numFmtId="0" fontId="24" fillId="2" borderId="12" xfId="0" applyFont="1" applyFill="1" applyBorder="1" applyAlignment="1">
      <alignment horizontal="left" vertical="center"/>
    </xf>
    <xf numFmtId="0" fontId="24" fillId="2" borderId="7" xfId="0" applyFont="1" applyFill="1" applyBorder="1" applyAlignment="1">
      <alignment horizontal="left" vertical="center"/>
    </xf>
    <xf numFmtId="10" fontId="1" fillId="0" borderId="1" xfId="1" applyNumberFormat="1" applyFont="1" applyBorder="1" applyAlignment="1">
      <alignment horizontal="center" vertical="center"/>
    </xf>
    <xf numFmtId="10" fontId="1" fillId="0" borderId="12" xfId="1" applyNumberFormat="1" applyFont="1" applyBorder="1" applyAlignment="1">
      <alignment horizontal="center" vertical="center"/>
    </xf>
    <xf numFmtId="0" fontId="0" fillId="0" borderId="7" xfId="0" applyBorder="1" applyAlignment="1">
      <alignment vertical="center"/>
    </xf>
    <xf numFmtId="49" fontId="24" fillId="2" borderId="1" xfId="0" applyNumberFormat="1" applyFont="1" applyFill="1" applyBorder="1" applyAlignment="1">
      <alignment horizontal="left" vertical="center"/>
    </xf>
    <xf numFmtId="0" fontId="2" fillId="0" borderId="2" xfId="0" applyFont="1" applyBorder="1" applyAlignment="1">
      <alignment horizontal="center" vertical="center"/>
    </xf>
    <xf numFmtId="0" fontId="3" fillId="0" borderId="2" xfId="0" applyFont="1" applyBorder="1" applyAlignment="1">
      <alignment horizontal="center" vertical="center"/>
    </xf>
    <xf numFmtId="4" fontId="3" fillId="6" borderId="4" xfId="0" applyNumberFormat="1" applyFont="1" applyFill="1" applyBorder="1" applyAlignment="1">
      <alignment horizontal="center" vertical="center" wrapText="1"/>
    </xf>
    <xf numFmtId="4" fontId="3" fillId="6" borderId="3" xfId="0" applyNumberFormat="1" applyFont="1" applyFill="1" applyBorder="1" applyAlignment="1">
      <alignment horizontal="center" vertical="center" wrapText="1"/>
    </xf>
    <xf numFmtId="10" fontId="3" fillId="0" borderId="2" xfId="1" applyNumberFormat="1" applyFont="1" applyBorder="1" applyAlignment="1">
      <alignment horizontal="center" vertical="center"/>
    </xf>
    <xf numFmtId="4" fontId="5" fillId="0" borderId="2" xfId="0" applyNumberFormat="1" applyFont="1" applyBorder="1" applyAlignment="1">
      <alignment horizontal="center" vertical="center"/>
    </xf>
    <xf numFmtId="0" fontId="36" fillId="0" borderId="2" xfId="0" applyFont="1" applyBorder="1" applyAlignment="1">
      <alignment horizontal="center" vertical="center"/>
    </xf>
    <xf numFmtId="0" fontId="23" fillId="0" borderId="1" xfId="0" applyFont="1" applyBorder="1" applyAlignment="1">
      <alignment horizontal="left" vertical="center"/>
    </xf>
    <xf numFmtId="0" fontId="23" fillId="0" borderId="12" xfId="0" applyFont="1" applyBorder="1" applyAlignment="1">
      <alignment horizontal="left" vertical="center"/>
    </xf>
    <xf numFmtId="0" fontId="23" fillId="0" borderId="7" xfId="0" applyFont="1" applyBorder="1" applyAlignment="1">
      <alignment horizontal="left" vertical="center"/>
    </xf>
    <xf numFmtId="49" fontId="28" fillId="0" borderId="4" xfId="0" applyNumberFormat="1" applyFont="1" applyBorder="1" applyAlignment="1" applyProtection="1">
      <alignment horizontal="center" vertical="center"/>
      <protection locked="0"/>
    </xf>
    <xf numFmtId="49" fontId="28" fillId="0" borderId="3" xfId="0" applyNumberFormat="1" applyFont="1" applyBorder="1" applyAlignment="1" applyProtection="1">
      <alignment horizontal="center" vertical="center"/>
      <protection locked="0"/>
    </xf>
    <xf numFmtId="0" fontId="28" fillId="0" borderId="2" xfId="0" applyFont="1" applyBorder="1" applyAlignment="1" applyProtection="1">
      <alignment horizontal="left" vertical="center"/>
      <protection locked="0"/>
    </xf>
    <xf numFmtId="0" fontId="28" fillId="0" borderId="1" xfId="0" applyFont="1" applyBorder="1" applyAlignment="1" applyProtection="1">
      <alignment horizontal="left" vertical="center"/>
      <protection locked="0"/>
    </xf>
    <xf numFmtId="0" fontId="28" fillId="0" borderId="1" xfId="0" applyFont="1" applyBorder="1" applyAlignment="1" applyProtection="1">
      <alignment horizontal="right" vertical="center" wrapText="1"/>
      <protection locked="0"/>
    </xf>
    <xf numFmtId="0" fontId="28" fillId="0" borderId="1" xfId="0" applyFont="1" applyBorder="1" applyAlignment="1" applyProtection="1">
      <alignment horizontal="left" vertical="center" wrapText="1"/>
      <protection locked="0"/>
    </xf>
    <xf numFmtId="0" fontId="28" fillId="0" borderId="12" xfId="0" applyFont="1" applyBorder="1" applyAlignment="1" applyProtection="1">
      <alignment horizontal="left" vertical="center" wrapText="1"/>
      <protection locked="0"/>
    </xf>
    <xf numFmtId="0" fontId="28" fillId="0" borderId="7" xfId="0" applyFont="1" applyBorder="1" applyAlignment="1" applyProtection="1">
      <alignment horizontal="left" vertical="center" wrapText="1"/>
      <protection locked="0"/>
    </xf>
    <xf numFmtId="0" fontId="28" fillId="0" borderId="13" xfId="0" applyFont="1" applyBorder="1" applyAlignment="1" applyProtection="1">
      <alignment horizontal="right" vertical="center" wrapText="1"/>
      <protection locked="0"/>
    </xf>
    <xf numFmtId="0" fontId="28" fillId="0" borderId="18" xfId="0" applyFont="1" applyBorder="1" applyAlignment="1" applyProtection="1">
      <alignment horizontal="right" vertical="center" wrapText="1"/>
      <protection locked="0"/>
    </xf>
    <xf numFmtId="0" fontId="28" fillId="0" borderId="1" xfId="0" applyFont="1" applyBorder="1" applyAlignment="1" applyProtection="1">
      <alignment horizontal="center" vertical="center" wrapText="1"/>
      <protection locked="0"/>
    </xf>
    <xf numFmtId="0" fontId="28" fillId="0" borderId="12" xfId="0" applyFont="1" applyBorder="1" applyAlignment="1" applyProtection="1">
      <alignment horizontal="center" vertical="center" wrapText="1"/>
      <protection locked="0"/>
    </xf>
    <xf numFmtId="0" fontId="28" fillId="0" borderId="7" xfId="0" applyFont="1" applyBorder="1" applyAlignment="1" applyProtection="1">
      <alignment horizontal="center" vertical="center" wrapText="1"/>
      <protection locked="0"/>
    </xf>
    <xf numFmtId="0" fontId="16" fillId="0" borderId="13" xfId="0" applyFont="1" applyBorder="1" applyAlignment="1" applyProtection="1">
      <alignment horizontal="center" vertical="center" wrapText="1"/>
      <protection locked="0"/>
    </xf>
    <xf numFmtId="0" fontId="16" fillId="0" borderId="14" xfId="0" applyFont="1" applyBorder="1" applyAlignment="1" applyProtection="1">
      <alignment horizontal="center" vertical="center" wrapText="1"/>
      <protection locked="0"/>
    </xf>
    <xf numFmtId="0" fontId="28" fillId="0" borderId="16" xfId="0" applyFont="1" applyBorder="1" applyAlignment="1" applyProtection="1">
      <alignment horizontal="left" vertical="center" wrapText="1"/>
      <protection locked="0"/>
    </xf>
    <xf numFmtId="0" fontId="28" fillId="0" borderId="19" xfId="0" applyFont="1" applyBorder="1" applyAlignment="1" applyProtection="1">
      <alignment horizontal="left" vertical="center" wrapText="1"/>
      <protection locked="0"/>
    </xf>
    <xf numFmtId="0" fontId="28" fillId="0" borderId="17" xfId="0" applyFont="1" applyBorder="1" applyAlignment="1" applyProtection="1">
      <alignment horizontal="left" vertical="center" wrapText="1"/>
      <protection locked="0"/>
    </xf>
    <xf numFmtId="0" fontId="24" fillId="0" borderId="1" xfId="0" applyFont="1" applyBorder="1" applyAlignment="1">
      <alignment horizontal="left" vertical="center"/>
    </xf>
    <xf numFmtId="0" fontId="24" fillId="0" borderId="12" xfId="0" applyFont="1" applyBorder="1" applyAlignment="1">
      <alignment horizontal="left" vertical="center"/>
    </xf>
    <xf numFmtId="0" fontId="24" fillId="0" borderId="7" xfId="0" applyFont="1" applyBorder="1" applyAlignment="1">
      <alignment horizontal="left" vertical="center"/>
    </xf>
    <xf numFmtId="49" fontId="24" fillId="0" borderId="1" xfId="0" applyNumberFormat="1" applyFont="1" applyBorder="1" applyAlignment="1">
      <alignment horizontal="left" vertical="center"/>
    </xf>
  </cellXfs>
  <cellStyles count="3">
    <cellStyle name="Normal" xfId="0" builtinId="0"/>
    <cellStyle name="Porcentagem" xfId="1" builtinId="5"/>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1</xdr:col>
      <xdr:colOff>0</xdr:colOff>
      <xdr:row>2</xdr:row>
      <xdr:rowOff>0</xdr:rowOff>
    </xdr:to>
    <xdr:grpSp>
      <xdr:nvGrpSpPr>
        <xdr:cNvPr id="36748" name="Group 1">
          <a:extLst>
            <a:ext uri="{FF2B5EF4-FFF2-40B4-BE49-F238E27FC236}">
              <a16:creationId xmlns:a16="http://schemas.microsoft.com/office/drawing/2014/main" xmlns="" id="{00000000-0008-0000-0000-00008C8F0000}"/>
            </a:ext>
          </a:extLst>
        </xdr:cNvPr>
        <xdr:cNvGrpSpPr>
          <a:grpSpLocks/>
        </xdr:cNvGrpSpPr>
      </xdr:nvGrpSpPr>
      <xdr:grpSpPr bwMode="auto">
        <a:xfrm>
          <a:off x="0" y="220980"/>
          <a:ext cx="792480" cy="502920"/>
          <a:chOff x="0" y="0"/>
          <a:chExt cx="879" cy="701"/>
        </a:xfrm>
      </xdr:grpSpPr>
      <xdr:sp macro="" textlink="">
        <xdr:nvSpPr>
          <xdr:cNvPr id="36749" name="Rectangle 2">
            <a:extLst>
              <a:ext uri="{FF2B5EF4-FFF2-40B4-BE49-F238E27FC236}">
                <a16:creationId xmlns:a16="http://schemas.microsoft.com/office/drawing/2014/main" xmlns="" id="{00000000-0008-0000-0000-00008D8F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6750" name="Picture 3">
            <a:extLst>
              <a:ext uri="{FF2B5EF4-FFF2-40B4-BE49-F238E27FC236}">
                <a16:creationId xmlns:a16="http://schemas.microsoft.com/office/drawing/2014/main" xmlns="" id="{00000000-0008-0000-0000-00008E8F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79" cy="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6751" name="Rectangle 4">
            <a:extLst>
              <a:ext uri="{FF2B5EF4-FFF2-40B4-BE49-F238E27FC236}">
                <a16:creationId xmlns:a16="http://schemas.microsoft.com/office/drawing/2014/main" xmlns="" id="{00000000-0008-0000-0000-00008F8F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0</xdr:rowOff>
    </xdr:from>
    <xdr:to>
      <xdr:col>1</xdr:col>
      <xdr:colOff>0</xdr:colOff>
      <xdr:row>2</xdr:row>
      <xdr:rowOff>0</xdr:rowOff>
    </xdr:to>
    <xdr:grpSp>
      <xdr:nvGrpSpPr>
        <xdr:cNvPr id="38071" name="Group 1">
          <a:extLst>
            <a:ext uri="{FF2B5EF4-FFF2-40B4-BE49-F238E27FC236}">
              <a16:creationId xmlns:a16="http://schemas.microsoft.com/office/drawing/2014/main" xmlns="" id="{00000000-0008-0000-0200-0000B7940000}"/>
            </a:ext>
          </a:extLst>
        </xdr:cNvPr>
        <xdr:cNvGrpSpPr>
          <a:grpSpLocks/>
        </xdr:cNvGrpSpPr>
      </xdr:nvGrpSpPr>
      <xdr:grpSpPr bwMode="auto">
        <a:xfrm>
          <a:off x="0" y="226219"/>
          <a:ext cx="773906" cy="500062"/>
          <a:chOff x="0" y="0"/>
          <a:chExt cx="879" cy="701"/>
        </a:xfrm>
      </xdr:grpSpPr>
      <xdr:sp macro="" textlink="">
        <xdr:nvSpPr>
          <xdr:cNvPr id="38072" name="Rectangle 2">
            <a:extLst>
              <a:ext uri="{FF2B5EF4-FFF2-40B4-BE49-F238E27FC236}">
                <a16:creationId xmlns:a16="http://schemas.microsoft.com/office/drawing/2014/main" xmlns="" id="{00000000-0008-0000-0200-0000B894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8073" name="Picture 3">
            <a:extLst>
              <a:ext uri="{FF2B5EF4-FFF2-40B4-BE49-F238E27FC236}">
                <a16:creationId xmlns:a16="http://schemas.microsoft.com/office/drawing/2014/main" xmlns="" id="{00000000-0008-0000-0200-0000B99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79" cy="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8074" name="Rectangle 4">
            <a:extLst>
              <a:ext uri="{FF2B5EF4-FFF2-40B4-BE49-F238E27FC236}">
                <a16:creationId xmlns:a16="http://schemas.microsoft.com/office/drawing/2014/main" xmlns="" id="{00000000-0008-0000-0200-0000BA94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wsDr>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1915"/>
  <sheetViews>
    <sheetView view="pageBreakPreview" zoomScaleNormal="93" zoomScaleSheetLayoutView="100" workbookViewId="0">
      <pane ySplit="6" topLeftCell="A1902" activePane="bottomLeft" state="frozen"/>
      <selection activeCell="H1911" sqref="H1911"/>
      <selection pane="bottomLeft" activeCell="H1911" sqref="H1911"/>
    </sheetView>
  </sheetViews>
  <sheetFormatPr defaultColWidth="8.42578125" defaultRowHeight="18" x14ac:dyDescent="0.25"/>
  <cols>
    <col min="1" max="1" width="11.5703125" style="28" customWidth="1"/>
    <col min="2" max="2" width="96.85546875" style="29" customWidth="1"/>
    <col min="3" max="3" width="11.28515625" style="30" bestFit="1" customWidth="1"/>
    <col min="4" max="4" width="12.7109375" style="31" bestFit="1" customWidth="1"/>
    <col min="5" max="6" width="19.85546875" style="32" customWidth="1"/>
    <col min="7" max="7" width="20.7109375" style="31" customWidth="1"/>
    <col min="8" max="8" width="37.140625" style="33" customWidth="1"/>
    <col min="9" max="16384" width="8.42578125" style="34"/>
  </cols>
  <sheetData>
    <row r="2" spans="1:12" s="19" customFormat="1" ht="39.950000000000003" customHeight="1" x14ac:dyDescent="0.25">
      <c r="A2" s="163"/>
      <c r="B2" s="166" t="s">
        <v>0</v>
      </c>
      <c r="C2" s="164"/>
      <c r="D2" s="162"/>
      <c r="E2" s="162"/>
      <c r="F2" s="162"/>
      <c r="G2" s="162"/>
      <c r="H2" s="165"/>
      <c r="I2" s="245" t="s">
        <v>1973</v>
      </c>
    </row>
    <row r="3" spans="1:12" s="20" customFormat="1" ht="24.95" customHeight="1" x14ac:dyDescent="0.35">
      <c r="A3" s="251" t="s">
        <v>1970</v>
      </c>
      <c r="B3" s="251"/>
      <c r="C3" s="252" t="s">
        <v>1</v>
      </c>
      <c r="D3" s="253"/>
      <c r="E3" s="169"/>
      <c r="F3" s="170" t="s">
        <v>2</v>
      </c>
      <c r="G3" s="254"/>
      <c r="H3" s="255"/>
      <c r="I3" s="245" t="s">
        <v>1973</v>
      </c>
    </row>
    <row r="4" spans="1:12" s="20" customFormat="1" ht="24.95" customHeight="1" x14ac:dyDescent="0.3">
      <c r="A4" s="251" t="s">
        <v>1840</v>
      </c>
      <c r="B4" s="251"/>
      <c r="C4" s="35" t="s">
        <v>3</v>
      </c>
      <c r="D4" s="171">
        <v>0.02</v>
      </c>
      <c r="E4" s="161" t="s">
        <v>4</v>
      </c>
      <c r="F4" s="256" t="s">
        <v>1900</v>
      </c>
      <c r="G4" s="256"/>
      <c r="H4" s="257"/>
      <c r="I4" s="245" t="s">
        <v>1973</v>
      </c>
    </row>
    <row r="5" spans="1:12" s="19" customFormat="1" ht="21" customHeight="1" x14ac:dyDescent="0.25">
      <c r="A5" s="207" t="s">
        <v>5</v>
      </c>
      <c r="B5" s="250" t="s">
        <v>6</v>
      </c>
      <c r="C5" s="250" t="s">
        <v>7</v>
      </c>
      <c r="D5" s="249" t="s">
        <v>8</v>
      </c>
      <c r="E5" s="249"/>
      <c r="F5" s="249"/>
      <c r="G5" s="167">
        <f>G1911</f>
        <v>9624723.1453709118</v>
      </c>
      <c r="H5" s="168" t="s">
        <v>9</v>
      </c>
      <c r="I5" s="245" t="s">
        <v>1973</v>
      </c>
    </row>
    <row r="6" spans="1:12" s="21" customFormat="1" ht="30" customHeight="1" x14ac:dyDescent="0.2">
      <c r="A6" s="207" t="s">
        <v>5</v>
      </c>
      <c r="B6" s="250"/>
      <c r="C6" s="250"/>
      <c r="D6" s="36" t="s">
        <v>10</v>
      </c>
      <c r="E6" s="37" t="s">
        <v>11</v>
      </c>
      <c r="F6" s="37" t="s">
        <v>12</v>
      </c>
      <c r="G6" s="36" t="s">
        <v>13</v>
      </c>
      <c r="H6" s="168" t="s">
        <v>14</v>
      </c>
      <c r="I6" s="245" t="s">
        <v>1973</v>
      </c>
    </row>
    <row r="7" spans="1:12" s="22" customFormat="1" ht="18.75" x14ac:dyDescent="0.25">
      <c r="A7" s="172" t="s">
        <v>15</v>
      </c>
      <c r="B7" s="228" t="s">
        <v>16</v>
      </c>
      <c r="C7" s="229"/>
      <c r="D7" s="230"/>
      <c r="E7" s="231"/>
      <c r="F7" s="231"/>
      <c r="G7" s="232"/>
      <c r="H7" s="173"/>
      <c r="I7" s="245" t="s">
        <v>1973</v>
      </c>
    </row>
    <row r="8" spans="1:12" s="22" customFormat="1" ht="31.5" x14ac:dyDescent="0.25">
      <c r="A8" s="174" t="s">
        <v>17</v>
      </c>
      <c r="B8" s="45" t="s">
        <v>18</v>
      </c>
      <c r="C8" s="41" t="s">
        <v>19</v>
      </c>
      <c r="D8" s="215">
        <v>3195.54</v>
      </c>
      <c r="E8" s="42">
        <v>9.5399999999999991</v>
      </c>
      <c r="F8" s="42">
        <f>E8*(1+C$1910)</f>
        <v>11.702718000000001</v>
      </c>
      <c r="G8" s="42">
        <f>D8*F8</f>
        <v>37396.503477720005</v>
      </c>
      <c r="H8" s="175" t="s">
        <v>1848</v>
      </c>
      <c r="I8" s="246">
        <f>IF(D8&lt;&gt;0,1,0)</f>
        <v>1</v>
      </c>
    </row>
    <row r="9" spans="1:12" s="22" customFormat="1" ht="94.5" x14ac:dyDescent="0.25">
      <c r="A9" s="94"/>
      <c r="B9" s="43" t="s">
        <v>20</v>
      </c>
      <c r="C9" s="41"/>
      <c r="D9" s="42"/>
      <c r="E9" s="42"/>
      <c r="F9" s="42"/>
      <c r="G9" s="44"/>
      <c r="H9" s="176"/>
      <c r="I9" s="246">
        <f>IF(I8=1,1,0)</f>
        <v>1</v>
      </c>
      <c r="J9" s="23"/>
      <c r="K9" s="23"/>
      <c r="L9" s="23"/>
    </row>
    <row r="10" spans="1:12" s="22" customFormat="1" x14ac:dyDescent="0.3">
      <c r="A10" s="94"/>
      <c r="B10" s="43"/>
      <c r="C10" s="41"/>
      <c r="D10" s="42"/>
      <c r="E10" s="42"/>
      <c r="F10" s="42"/>
      <c r="G10" s="44"/>
      <c r="H10" s="175"/>
      <c r="I10" s="246">
        <f>IF(I9=1,1,0)</f>
        <v>1</v>
      </c>
    </row>
    <row r="11" spans="1:12" s="22" customFormat="1" ht="31.5" x14ac:dyDescent="0.25">
      <c r="A11" s="94" t="s">
        <v>21</v>
      </c>
      <c r="B11" s="45" t="s">
        <v>22</v>
      </c>
      <c r="C11" s="41" t="s">
        <v>23</v>
      </c>
      <c r="D11" s="215">
        <v>432.93</v>
      </c>
      <c r="E11" s="42">
        <v>1.17</v>
      </c>
      <c r="F11" s="42">
        <f>E11*(1+C$1910)</f>
        <v>1.4352390000000002</v>
      </c>
      <c r="G11" s="42">
        <f>D11*F11</f>
        <v>621.35802027000011</v>
      </c>
      <c r="H11" s="175" t="s">
        <v>1848</v>
      </c>
      <c r="I11" s="246">
        <f>IF(D11&lt;&gt;0,1,0)</f>
        <v>1</v>
      </c>
    </row>
    <row r="12" spans="1:12" s="22" customFormat="1" ht="47.25" x14ac:dyDescent="0.25">
      <c r="A12" s="94"/>
      <c r="B12" s="43" t="s">
        <v>24</v>
      </c>
      <c r="C12" s="41"/>
      <c r="D12" s="42"/>
      <c r="E12" s="42"/>
      <c r="F12" s="42"/>
      <c r="G12" s="44"/>
      <c r="H12" s="175"/>
      <c r="I12" s="246">
        <f>IF(I11=1,1,0)</f>
        <v>1</v>
      </c>
    </row>
    <row r="13" spans="1:12" s="22" customFormat="1" x14ac:dyDescent="0.3">
      <c r="A13" s="94"/>
      <c r="B13" s="43"/>
      <c r="C13" s="41"/>
      <c r="D13" s="42"/>
      <c r="E13" s="42"/>
      <c r="F13" s="42"/>
      <c r="G13" s="44"/>
      <c r="H13" s="175"/>
      <c r="I13" s="246">
        <f>IF(I12=1,1,0)</f>
        <v>1</v>
      </c>
    </row>
    <row r="14" spans="1:12" s="22" customFormat="1" ht="31.5" x14ac:dyDescent="0.25">
      <c r="A14" s="94" t="s">
        <v>25</v>
      </c>
      <c r="B14" s="46" t="s">
        <v>26</v>
      </c>
      <c r="C14" s="41" t="s">
        <v>27</v>
      </c>
      <c r="D14" s="215">
        <v>1</v>
      </c>
      <c r="E14" s="42">
        <v>1419.25</v>
      </c>
      <c r="F14" s="42">
        <f>E14*(1+C$1910)</f>
        <v>1740.9939750000001</v>
      </c>
      <c r="G14" s="42">
        <f>D14*F14</f>
        <v>1740.9939750000001</v>
      </c>
      <c r="H14" s="175" t="s">
        <v>1848</v>
      </c>
      <c r="I14" s="246">
        <f>IF(D14&lt;&gt;0,1,0)</f>
        <v>1</v>
      </c>
    </row>
    <row r="15" spans="1:12" s="22" customFormat="1" ht="126" x14ac:dyDescent="0.25">
      <c r="A15" s="94"/>
      <c r="B15" s="47" t="s">
        <v>28</v>
      </c>
      <c r="C15" s="41"/>
      <c r="D15" s="42"/>
      <c r="E15" s="42"/>
      <c r="F15" s="42"/>
      <c r="G15" s="44"/>
      <c r="H15" s="177"/>
      <c r="I15" s="246">
        <f>IF(I14=1,1,0)</f>
        <v>1</v>
      </c>
    </row>
    <row r="16" spans="1:12" s="22" customFormat="1" x14ac:dyDescent="0.3">
      <c r="A16" s="94"/>
      <c r="B16" s="45"/>
      <c r="C16" s="41"/>
      <c r="D16" s="42"/>
      <c r="E16" s="42"/>
      <c r="F16" s="42"/>
      <c r="G16" s="44"/>
      <c r="H16" s="175"/>
      <c r="I16" s="246">
        <f>IF(I15=1,1,0)</f>
        <v>1</v>
      </c>
    </row>
    <row r="17" spans="1:9" s="22" customFormat="1" ht="31.5" x14ac:dyDescent="0.25">
      <c r="A17" s="94" t="s">
        <v>29</v>
      </c>
      <c r="B17" s="45" t="s">
        <v>30</v>
      </c>
      <c r="C17" s="41" t="s">
        <v>31</v>
      </c>
      <c r="D17" s="215">
        <v>11160.73</v>
      </c>
      <c r="E17" s="42">
        <v>1.31</v>
      </c>
      <c r="F17" s="42">
        <f>E17*(1+C$1910)</f>
        <v>1.6069770000000003</v>
      </c>
      <c r="G17" s="42">
        <f>D17*F17</f>
        <v>17935.036413210004</v>
      </c>
      <c r="H17" s="175" t="s">
        <v>1848</v>
      </c>
      <c r="I17" s="246">
        <f>IF(D17&lt;&gt;0,1,0)</f>
        <v>1</v>
      </c>
    </row>
    <row r="18" spans="1:9" s="22" customFormat="1" ht="126" x14ac:dyDescent="0.25">
      <c r="A18" s="94"/>
      <c r="B18" s="43" t="s">
        <v>32</v>
      </c>
      <c r="C18" s="41"/>
      <c r="D18" s="42"/>
      <c r="E18" s="42"/>
      <c r="F18" s="42"/>
      <c r="G18" s="44"/>
      <c r="H18" s="178"/>
      <c r="I18" s="246">
        <f>IF(I17=1,1,0)</f>
        <v>1</v>
      </c>
    </row>
    <row r="19" spans="1:9" s="22" customFormat="1" x14ac:dyDescent="0.3">
      <c r="A19" s="94"/>
      <c r="B19" s="45"/>
      <c r="C19" s="41"/>
      <c r="D19" s="42"/>
      <c r="E19" s="42"/>
      <c r="F19" s="42"/>
      <c r="G19" s="44"/>
      <c r="H19" s="175"/>
      <c r="I19" s="246">
        <f>IF(I18=1,1,0)</f>
        <v>1</v>
      </c>
    </row>
    <row r="20" spans="1:9" s="22" customFormat="1" ht="31.5" x14ac:dyDescent="0.25">
      <c r="A20" s="94" t="s">
        <v>33</v>
      </c>
      <c r="B20" s="45" t="s">
        <v>34</v>
      </c>
      <c r="C20" s="41" t="s">
        <v>19</v>
      </c>
      <c r="D20" s="42"/>
      <c r="E20" s="42">
        <v>0.53</v>
      </c>
      <c r="F20" s="42">
        <f>E20*(1+C$1910)</f>
        <v>0.65015100000000015</v>
      </c>
      <c r="G20" s="42">
        <f>D20*F20</f>
        <v>0</v>
      </c>
      <c r="H20" s="175"/>
      <c r="I20" s="246">
        <f>IF(D20&lt;&gt;0,1,0)</f>
        <v>0</v>
      </c>
    </row>
    <row r="21" spans="1:9" s="22" customFormat="1" ht="141.75" x14ac:dyDescent="0.25">
      <c r="A21" s="94"/>
      <c r="B21" s="43" t="s">
        <v>35</v>
      </c>
      <c r="C21" s="41"/>
      <c r="D21" s="42"/>
      <c r="E21" s="42"/>
      <c r="F21" s="42"/>
      <c r="G21" s="44"/>
      <c r="H21" s="178"/>
      <c r="I21" s="246">
        <f>IF(I20=1,1,0)</f>
        <v>0</v>
      </c>
    </row>
    <row r="22" spans="1:9" s="22" customFormat="1" x14ac:dyDescent="0.3">
      <c r="A22" s="94"/>
      <c r="B22" s="45"/>
      <c r="C22" s="41"/>
      <c r="D22" s="42"/>
      <c r="E22" s="42"/>
      <c r="F22" s="42"/>
      <c r="G22" s="44"/>
      <c r="H22" s="175"/>
      <c r="I22" s="246">
        <f>IF(I21=1,1,0)</f>
        <v>0</v>
      </c>
    </row>
    <row r="23" spans="1:9" s="22" customFormat="1" ht="31.5" x14ac:dyDescent="0.25">
      <c r="A23" s="94" t="s">
        <v>36</v>
      </c>
      <c r="B23" s="45" t="s">
        <v>37</v>
      </c>
      <c r="C23" s="41" t="s">
        <v>19</v>
      </c>
      <c r="D23" s="215">
        <v>27.6</v>
      </c>
      <c r="E23" s="42">
        <v>551.03</v>
      </c>
      <c r="F23" s="42">
        <f>E23*(1+C$1910)</f>
        <v>675.94850100000008</v>
      </c>
      <c r="G23" s="42">
        <f>D23*F23</f>
        <v>18656.178627600002</v>
      </c>
      <c r="H23" s="175" t="s">
        <v>1848</v>
      </c>
      <c r="I23" s="246">
        <f>IF(D23&lt;&gt;0,1,0)</f>
        <v>1</v>
      </c>
    </row>
    <row r="24" spans="1:9" s="22" customFormat="1" ht="220.5" x14ac:dyDescent="0.25">
      <c r="A24" s="94"/>
      <c r="B24" s="43" t="s">
        <v>38</v>
      </c>
      <c r="C24" s="41"/>
      <c r="D24" s="42"/>
      <c r="E24" s="42"/>
      <c r="F24" s="42"/>
      <c r="G24" s="44"/>
      <c r="H24" s="178"/>
      <c r="I24" s="246">
        <f>IF(I23=1,1,0)</f>
        <v>1</v>
      </c>
    </row>
    <row r="25" spans="1:9" s="22" customFormat="1" x14ac:dyDescent="0.3">
      <c r="A25" s="94"/>
      <c r="B25" s="43"/>
      <c r="C25" s="41"/>
      <c r="D25" s="42"/>
      <c r="E25" s="42"/>
      <c r="F25" s="42"/>
      <c r="G25" s="44"/>
      <c r="H25" s="175"/>
      <c r="I25" s="246">
        <f>IF(I24=1,1,0)</f>
        <v>1</v>
      </c>
    </row>
    <row r="26" spans="1:9" s="22" customFormat="1" ht="31.5" x14ac:dyDescent="0.25">
      <c r="A26" s="94" t="s">
        <v>39</v>
      </c>
      <c r="B26" s="45" t="s">
        <v>40</v>
      </c>
      <c r="C26" s="41" t="s">
        <v>19</v>
      </c>
      <c r="D26" s="215">
        <v>13.8</v>
      </c>
      <c r="E26" s="42">
        <v>616.41999999999996</v>
      </c>
      <c r="F26" s="42">
        <f>E26*(1+C$1910)</f>
        <v>756.16241400000001</v>
      </c>
      <c r="G26" s="42">
        <f>D26*F26</f>
        <v>10435.041313200001</v>
      </c>
      <c r="H26" s="175" t="s">
        <v>1848</v>
      </c>
      <c r="I26" s="246">
        <f>IF(D26&lt;&gt;0,1,0)</f>
        <v>1</v>
      </c>
    </row>
    <row r="27" spans="1:9" s="22" customFormat="1" ht="299.25" x14ac:dyDescent="0.25">
      <c r="A27" s="94"/>
      <c r="B27" s="43" t="s">
        <v>41</v>
      </c>
      <c r="C27" s="41"/>
      <c r="D27" s="42"/>
      <c r="E27" s="42"/>
      <c r="F27" s="42"/>
      <c r="G27" s="44"/>
      <c r="H27" s="175"/>
      <c r="I27" s="246">
        <f>IF(I26=1,1,0)</f>
        <v>1</v>
      </c>
    </row>
    <row r="28" spans="1:9" s="22" customFormat="1" x14ac:dyDescent="0.3">
      <c r="A28" s="94"/>
      <c r="B28" s="45"/>
      <c r="C28" s="48"/>
      <c r="D28" s="49"/>
      <c r="E28" s="49"/>
      <c r="F28" s="49"/>
      <c r="G28" s="50"/>
      <c r="H28" s="175"/>
      <c r="I28" s="246">
        <f>IF(I27=1,1,0)</f>
        <v>1</v>
      </c>
    </row>
    <row r="29" spans="1:9" s="22" customFormat="1" ht="31.5" x14ac:dyDescent="0.25">
      <c r="A29" s="94" t="s">
        <v>42</v>
      </c>
      <c r="B29" s="45" t="s">
        <v>43</v>
      </c>
      <c r="C29" s="41" t="s">
        <v>19</v>
      </c>
      <c r="D29" s="215">
        <v>432.93</v>
      </c>
      <c r="E29" s="42">
        <v>134.41</v>
      </c>
      <c r="F29" s="42">
        <f>E29*(1+C$1910)</f>
        <v>164.88074700000001</v>
      </c>
      <c r="G29" s="42">
        <f>D29*F29</f>
        <v>71381.821798710007</v>
      </c>
      <c r="H29" s="175" t="s">
        <v>1848</v>
      </c>
      <c r="I29" s="246">
        <f>IF(D29&lt;&gt;0,1,0)</f>
        <v>1</v>
      </c>
    </row>
    <row r="30" spans="1:9" s="22" customFormat="1" ht="94.5" x14ac:dyDescent="0.25">
      <c r="A30" s="94"/>
      <c r="B30" s="43" t="s">
        <v>44</v>
      </c>
      <c r="C30" s="41"/>
      <c r="D30" s="42"/>
      <c r="E30" s="42"/>
      <c r="F30" s="42"/>
      <c r="G30" s="44"/>
      <c r="H30" s="175"/>
      <c r="I30" s="246">
        <f>IF(I29=1,1,0)</f>
        <v>1</v>
      </c>
    </row>
    <row r="31" spans="1:9" s="22" customFormat="1" x14ac:dyDescent="0.3">
      <c r="A31" s="94"/>
      <c r="B31" s="45"/>
      <c r="C31" s="41"/>
      <c r="D31" s="42"/>
      <c r="E31" s="42"/>
      <c r="F31" s="42"/>
      <c r="G31" s="44"/>
      <c r="H31" s="175"/>
      <c r="I31" s="246">
        <f>IF(I30=1,1,0)</f>
        <v>1</v>
      </c>
    </row>
    <row r="32" spans="1:9" s="22" customFormat="1" ht="31.5" x14ac:dyDescent="0.25">
      <c r="A32" s="94" t="s">
        <v>45</v>
      </c>
      <c r="B32" s="45" t="s">
        <v>46</v>
      </c>
      <c r="C32" s="41" t="s">
        <v>27</v>
      </c>
      <c r="D32" s="215">
        <v>1</v>
      </c>
      <c r="E32" s="42">
        <v>1201.96</v>
      </c>
      <c r="F32" s="42">
        <f>E32*(1+C$1910)</f>
        <v>1474.4443320000003</v>
      </c>
      <c r="G32" s="42">
        <f>D32*F32</f>
        <v>1474.4443320000003</v>
      </c>
      <c r="H32" s="175" t="s">
        <v>1848</v>
      </c>
      <c r="I32" s="246">
        <f>IF(D32&lt;&gt;0,1,0)</f>
        <v>1</v>
      </c>
    </row>
    <row r="33" spans="1:9" s="22" customFormat="1" ht="109.5" customHeight="1" x14ac:dyDescent="0.25">
      <c r="A33" s="94"/>
      <c r="B33" s="43" t="s">
        <v>47</v>
      </c>
      <c r="C33" s="41"/>
      <c r="D33" s="42"/>
      <c r="E33" s="42"/>
      <c r="F33" s="42"/>
      <c r="G33" s="44"/>
      <c r="H33" s="175"/>
      <c r="I33" s="246">
        <f>IF(I32=1,1,0)</f>
        <v>1</v>
      </c>
    </row>
    <row r="34" spans="1:9" s="22" customFormat="1" ht="18.75" x14ac:dyDescent="0.25">
      <c r="A34" s="179" t="s">
        <v>48</v>
      </c>
      <c r="B34" s="51" t="s">
        <v>49</v>
      </c>
      <c r="C34" s="52" t="s">
        <v>27</v>
      </c>
      <c r="D34" s="215">
        <v>1</v>
      </c>
      <c r="E34" s="42">
        <v>394.59</v>
      </c>
      <c r="F34" s="42">
        <f>E34*(1+C$1910)</f>
        <v>484.04355300000003</v>
      </c>
      <c r="G34" s="42">
        <f>D34*F34</f>
        <v>484.04355300000003</v>
      </c>
      <c r="H34" s="175"/>
      <c r="I34" s="246">
        <f>IF(D34&lt;&gt;0,1,0)</f>
        <v>1</v>
      </c>
    </row>
    <row r="35" spans="1:9" s="22" customFormat="1" ht="94.5" x14ac:dyDescent="0.25">
      <c r="A35" s="180"/>
      <c r="B35" s="53" t="s">
        <v>50</v>
      </c>
      <c r="C35" s="54"/>
      <c r="D35" s="55"/>
      <c r="E35" s="55"/>
      <c r="F35" s="55"/>
      <c r="G35" s="56"/>
      <c r="H35" s="175"/>
      <c r="I35" s="246">
        <f>IF(I34=1,1,0)</f>
        <v>1</v>
      </c>
    </row>
    <row r="36" spans="1:9" s="22" customFormat="1" x14ac:dyDescent="0.3">
      <c r="A36" s="94"/>
      <c r="B36" s="43"/>
      <c r="C36" s="41"/>
      <c r="D36" s="42"/>
      <c r="E36" s="42"/>
      <c r="F36" s="42"/>
      <c r="G36" s="44"/>
      <c r="H36" s="175"/>
      <c r="I36" s="246">
        <f>IF(I35=1,1,0)</f>
        <v>1</v>
      </c>
    </row>
    <row r="37" spans="1:9" s="22" customFormat="1" ht="18.75" x14ac:dyDescent="0.25">
      <c r="A37" s="94" t="s">
        <v>51</v>
      </c>
      <c r="B37" s="57" t="s">
        <v>52</v>
      </c>
      <c r="C37" s="41"/>
      <c r="D37" s="42"/>
      <c r="E37" s="42"/>
      <c r="F37" s="42"/>
      <c r="G37" s="44"/>
      <c r="H37" s="175"/>
      <c r="I37" s="246">
        <f>IF(D39&lt;&gt;0,1,IF(D41&lt;&gt;0,1,IF(D43&lt;&gt;0,1,IF(D45&lt;&gt;0,1,0))))</f>
        <v>0</v>
      </c>
    </row>
    <row r="38" spans="1:9" s="22" customFormat="1" ht="113.25" customHeight="1" x14ac:dyDescent="0.25">
      <c r="A38" s="94"/>
      <c r="B38" s="43" t="s">
        <v>53</v>
      </c>
      <c r="C38" s="41"/>
      <c r="D38" s="42"/>
      <c r="E38" s="42"/>
      <c r="F38" s="42"/>
      <c r="G38" s="44"/>
      <c r="H38" s="175"/>
      <c r="I38" s="246">
        <f>IF(I37=1,1,0)</f>
        <v>0</v>
      </c>
    </row>
    <row r="39" spans="1:9" s="22" customFormat="1" ht="18.75" x14ac:dyDescent="0.25">
      <c r="A39" s="94" t="s">
        <v>54</v>
      </c>
      <c r="B39" s="51" t="s">
        <v>55</v>
      </c>
      <c r="C39" s="41" t="s">
        <v>27</v>
      </c>
      <c r="D39" s="42"/>
      <c r="E39" s="42">
        <v>2983.24</v>
      </c>
      <c r="F39" s="42">
        <f>E39*(1+C$1910)</f>
        <v>3659.540508</v>
      </c>
      <c r="G39" s="42">
        <f>D39*F39</f>
        <v>0</v>
      </c>
      <c r="H39" s="175"/>
      <c r="I39" s="246">
        <f>IF(D39&lt;&gt;0,1,0)</f>
        <v>0</v>
      </c>
    </row>
    <row r="40" spans="1:9" s="22" customFormat="1" x14ac:dyDescent="0.3">
      <c r="A40" s="94"/>
      <c r="B40" s="53"/>
      <c r="C40" s="41"/>
      <c r="D40" s="42"/>
      <c r="E40" s="42"/>
      <c r="F40" s="42"/>
      <c r="G40" s="44"/>
      <c r="H40" s="175"/>
      <c r="I40" s="246">
        <f>IF(I39=1,1,0)</f>
        <v>0</v>
      </c>
    </row>
    <row r="41" spans="1:9" s="22" customFormat="1" ht="31.5" x14ac:dyDescent="0.25">
      <c r="A41" s="94" t="s">
        <v>56</v>
      </c>
      <c r="B41" s="51" t="s">
        <v>57</v>
      </c>
      <c r="C41" s="41" t="s">
        <v>27</v>
      </c>
      <c r="D41" s="42"/>
      <c r="E41" s="42">
        <v>3454.39</v>
      </c>
      <c r="F41" s="42">
        <f>E41*(1+C$1910)</f>
        <v>4237.5002130000003</v>
      </c>
      <c r="G41" s="42">
        <f>D41*F41</f>
        <v>0</v>
      </c>
      <c r="H41" s="175"/>
      <c r="I41" s="246">
        <f>IF(D41&lt;&gt;0,1,0)</f>
        <v>0</v>
      </c>
    </row>
    <row r="42" spans="1:9" s="22" customFormat="1" x14ac:dyDescent="0.3">
      <c r="A42" s="94"/>
      <c r="B42" s="51"/>
      <c r="C42" s="41"/>
      <c r="D42" s="58"/>
      <c r="E42" s="42"/>
      <c r="F42" s="42"/>
      <c r="G42" s="44"/>
      <c r="H42" s="175"/>
      <c r="I42" s="246">
        <f>IF(I41=1,1,0)</f>
        <v>0</v>
      </c>
    </row>
    <row r="43" spans="1:9" s="22" customFormat="1" ht="31.5" x14ac:dyDescent="0.25">
      <c r="A43" s="94" t="s">
        <v>58</v>
      </c>
      <c r="B43" s="51" t="s">
        <v>59</v>
      </c>
      <c r="C43" s="41" t="s">
        <v>27</v>
      </c>
      <c r="D43" s="42"/>
      <c r="E43" s="42">
        <v>4580.68</v>
      </c>
      <c r="F43" s="42">
        <f>E43*(1+C$1910)</f>
        <v>5619.1201560000009</v>
      </c>
      <c r="G43" s="42">
        <f>D43*F43</f>
        <v>0</v>
      </c>
      <c r="H43" s="175"/>
      <c r="I43" s="246">
        <f>IF(D43&lt;&gt;0,1,0)</f>
        <v>0</v>
      </c>
    </row>
    <row r="44" spans="1:9" s="22" customFormat="1" x14ac:dyDescent="0.3">
      <c r="A44" s="94"/>
      <c r="B44" s="51"/>
      <c r="C44" s="41"/>
      <c r="D44" s="58"/>
      <c r="E44" s="42"/>
      <c r="F44" s="42"/>
      <c r="G44" s="44"/>
      <c r="H44" s="175"/>
      <c r="I44" s="246">
        <f>IF(I43=1,1,0)</f>
        <v>0</v>
      </c>
    </row>
    <row r="45" spans="1:9" s="22" customFormat="1" ht="31.5" x14ac:dyDescent="0.25">
      <c r="A45" s="94" t="s">
        <v>60</v>
      </c>
      <c r="B45" s="51" t="s">
        <v>61</v>
      </c>
      <c r="C45" s="41" t="s">
        <v>27</v>
      </c>
      <c r="D45" s="42"/>
      <c r="E45" s="42">
        <v>7794.99</v>
      </c>
      <c r="F45" s="42">
        <f>E45*(1+C$1910)</f>
        <v>9562.1142330000002</v>
      </c>
      <c r="G45" s="42">
        <f>D45*F45</f>
        <v>0</v>
      </c>
      <c r="H45" s="175"/>
      <c r="I45" s="246">
        <f>IF(D45&lt;&gt;0,1,0)</f>
        <v>0</v>
      </c>
    </row>
    <row r="46" spans="1:9" s="22" customFormat="1" x14ac:dyDescent="0.3">
      <c r="A46" s="94"/>
      <c r="B46" s="59"/>
      <c r="C46" s="60"/>
      <c r="D46" s="61"/>
      <c r="E46" s="62"/>
      <c r="F46" s="62"/>
      <c r="G46" s="44"/>
      <c r="H46" s="175"/>
      <c r="I46" s="246">
        <f>IF(I45=1,1,0)</f>
        <v>0</v>
      </c>
    </row>
    <row r="47" spans="1:9" s="22" customFormat="1" ht="18.75" x14ac:dyDescent="0.25">
      <c r="A47" s="179" t="s">
        <v>62</v>
      </c>
      <c r="B47" s="63" t="s">
        <v>63</v>
      </c>
      <c r="C47" s="60"/>
      <c r="D47" s="61"/>
      <c r="E47" s="62"/>
      <c r="F47" s="62"/>
      <c r="G47" s="44"/>
      <c r="H47" s="175"/>
      <c r="I47" s="246">
        <f>IF(D50&lt;&gt;0,1,0)</f>
        <v>0</v>
      </c>
    </row>
    <row r="48" spans="1:9" s="22" customFormat="1" ht="75" customHeight="1" x14ac:dyDescent="0.25">
      <c r="A48" s="179"/>
      <c r="B48" s="53" t="s">
        <v>64</v>
      </c>
      <c r="C48" s="60"/>
      <c r="D48" s="61"/>
      <c r="E48" s="62"/>
      <c r="F48" s="62"/>
      <c r="G48" s="44"/>
      <c r="H48" s="175"/>
      <c r="I48" s="246">
        <f>IF(I47=1,1,0)</f>
        <v>0</v>
      </c>
    </row>
    <row r="49" spans="1:9" s="22" customFormat="1" x14ac:dyDescent="0.3">
      <c r="A49" s="179"/>
      <c r="B49" s="51"/>
      <c r="C49" s="60"/>
      <c r="D49" s="61"/>
      <c r="E49" s="62"/>
      <c r="F49" s="62"/>
      <c r="G49" s="44"/>
      <c r="H49" s="175"/>
      <c r="I49" s="246">
        <f>IF(I48=1,1,0)</f>
        <v>0</v>
      </c>
    </row>
    <row r="50" spans="1:9" s="22" customFormat="1" ht="31.5" x14ac:dyDescent="0.25">
      <c r="A50" s="179" t="s">
        <v>65</v>
      </c>
      <c r="B50" s="51" t="s">
        <v>66</v>
      </c>
      <c r="C50" s="41" t="s">
        <v>27</v>
      </c>
      <c r="D50" s="42"/>
      <c r="E50" s="42">
        <v>328</v>
      </c>
      <c r="F50" s="42">
        <f>E50*(1+C$1910)</f>
        <v>402.35760000000005</v>
      </c>
      <c r="G50" s="42">
        <f>D50*F50</f>
        <v>0</v>
      </c>
      <c r="H50" s="175"/>
      <c r="I50" s="246">
        <f>IF(D50&lt;&gt;0,1,0)</f>
        <v>0</v>
      </c>
    </row>
    <row r="51" spans="1:9" s="22" customFormat="1" x14ac:dyDescent="0.3">
      <c r="A51" s="94"/>
      <c r="B51" s="59"/>
      <c r="C51" s="60"/>
      <c r="D51" s="61"/>
      <c r="E51" s="62"/>
      <c r="F51" s="62"/>
      <c r="G51" s="44"/>
      <c r="H51" s="175"/>
      <c r="I51" s="246">
        <f>IF(I50=1,1,0)</f>
        <v>0</v>
      </c>
    </row>
    <row r="52" spans="1:9" s="22" customFormat="1" ht="18" customHeight="1" x14ac:dyDescent="0.3">
      <c r="A52" s="223" t="s">
        <v>1968</v>
      </c>
      <c r="B52" s="224"/>
      <c r="C52" s="217"/>
      <c r="D52" s="238"/>
      <c r="E52" s="209" t="s">
        <v>67</v>
      </c>
      <c r="F52" s="237"/>
      <c r="G52" s="66">
        <f>SUM(G8:G51)</f>
        <v>160125.42151071003</v>
      </c>
      <c r="H52" s="175"/>
      <c r="I52" s="245" t="s">
        <v>1973</v>
      </c>
    </row>
    <row r="53" spans="1:9" s="22" customFormat="1" ht="18.75" x14ac:dyDescent="0.25">
      <c r="A53" s="172" t="s">
        <v>68</v>
      </c>
      <c r="B53" s="228" t="s">
        <v>69</v>
      </c>
      <c r="C53" s="229"/>
      <c r="D53" s="233"/>
      <c r="E53" s="231"/>
      <c r="F53" s="231"/>
      <c r="G53" s="232"/>
      <c r="H53" s="175"/>
      <c r="I53" s="245" t="s">
        <v>1973</v>
      </c>
    </row>
    <row r="54" spans="1:9" s="22" customFormat="1" ht="18.75" x14ac:dyDescent="0.25">
      <c r="A54" s="94" t="s">
        <v>70</v>
      </c>
      <c r="B54" s="67" t="s">
        <v>71</v>
      </c>
      <c r="C54" s="41" t="s">
        <v>27</v>
      </c>
      <c r="D54" s="42"/>
      <c r="E54" s="42">
        <v>245.12</v>
      </c>
      <c r="F54" s="42">
        <f>E54*(1+C$1910)</f>
        <v>300.68870400000003</v>
      </c>
      <c r="G54" s="42">
        <f>D54*F54</f>
        <v>0</v>
      </c>
      <c r="H54" s="175"/>
      <c r="I54" s="246">
        <f>IF(D54&lt;&gt;0,1,0)</f>
        <v>0</v>
      </c>
    </row>
    <row r="55" spans="1:9" s="22" customFormat="1" ht="78.75" x14ac:dyDescent="0.25">
      <c r="A55" s="181"/>
      <c r="B55" s="68" t="s">
        <v>72</v>
      </c>
      <c r="C55" s="69"/>
      <c r="D55" s="58"/>
      <c r="E55" s="42"/>
      <c r="F55" s="42"/>
      <c r="G55" s="44"/>
      <c r="H55" s="182"/>
      <c r="I55" s="246">
        <f>IF(I54=1,1,0)</f>
        <v>0</v>
      </c>
    </row>
    <row r="56" spans="1:9" s="22" customFormat="1" x14ac:dyDescent="0.3">
      <c r="A56" s="94"/>
      <c r="B56" s="70"/>
      <c r="C56" s="41"/>
      <c r="D56" s="58"/>
      <c r="E56" s="83"/>
      <c r="F56" s="83"/>
      <c r="G56" s="44"/>
      <c r="H56" s="175"/>
      <c r="I56" s="246">
        <f>IF(I55=1,1,0)</f>
        <v>0</v>
      </c>
    </row>
    <row r="57" spans="1:9" s="22" customFormat="1" ht="18.75" x14ac:dyDescent="0.25">
      <c r="A57" s="94" t="s">
        <v>73</v>
      </c>
      <c r="B57" s="45" t="s">
        <v>74</v>
      </c>
      <c r="C57" s="41" t="s">
        <v>19</v>
      </c>
      <c r="D57" s="42"/>
      <c r="E57" s="42">
        <v>3.25</v>
      </c>
      <c r="F57" s="42">
        <f>E57*(1+C$1910)</f>
        <v>3.9867750000000006</v>
      </c>
      <c r="G57" s="42">
        <f>D57*F57</f>
        <v>0</v>
      </c>
      <c r="H57" s="175"/>
      <c r="I57" s="246">
        <f>IF(D57&lt;&gt;0,1,0)</f>
        <v>0</v>
      </c>
    </row>
    <row r="58" spans="1:9" s="22" customFormat="1" ht="63" x14ac:dyDescent="0.25">
      <c r="A58" s="94"/>
      <c r="B58" s="43" t="s">
        <v>75</v>
      </c>
      <c r="C58" s="41"/>
      <c r="D58" s="58"/>
      <c r="E58" s="83"/>
      <c r="F58" s="83"/>
      <c r="G58" s="44"/>
      <c r="H58" s="183"/>
      <c r="I58" s="246">
        <f>IF(I57=1,1,0)</f>
        <v>0</v>
      </c>
    </row>
    <row r="59" spans="1:9" s="22" customFormat="1" x14ac:dyDescent="0.3">
      <c r="A59" s="94"/>
      <c r="B59" s="70"/>
      <c r="C59" s="41"/>
      <c r="D59" s="58"/>
      <c r="E59" s="83"/>
      <c r="F59" s="83"/>
      <c r="G59" s="44"/>
      <c r="H59" s="183"/>
      <c r="I59" s="246">
        <f>IF(I58=1,1,0)</f>
        <v>0</v>
      </c>
    </row>
    <row r="60" spans="1:9" s="22" customFormat="1" ht="31.5" x14ac:dyDescent="0.25">
      <c r="A60" s="94" t="s">
        <v>76</v>
      </c>
      <c r="B60" s="71" t="s">
        <v>77</v>
      </c>
      <c r="C60" s="41" t="s">
        <v>78</v>
      </c>
      <c r="D60" s="42"/>
      <c r="E60" s="42">
        <v>150.03</v>
      </c>
      <c r="F60" s="42">
        <f>E60*(1+C$1910)</f>
        <v>184.04180100000002</v>
      </c>
      <c r="G60" s="42">
        <f>D60*F60</f>
        <v>0</v>
      </c>
      <c r="H60" s="175"/>
      <c r="I60" s="246">
        <f>IF(D60&lt;&gt;0,1,0)</f>
        <v>0</v>
      </c>
    </row>
    <row r="61" spans="1:9" s="22" customFormat="1" ht="126.75" customHeight="1" x14ac:dyDescent="0.25">
      <c r="A61" s="94"/>
      <c r="B61" s="68" t="s">
        <v>79</v>
      </c>
      <c r="C61" s="41"/>
      <c r="D61" s="58"/>
      <c r="E61" s="42"/>
      <c r="F61" s="42"/>
      <c r="G61" s="44"/>
      <c r="H61" s="175"/>
      <c r="I61" s="246">
        <f>IF(I60=1,1,0)</f>
        <v>0</v>
      </c>
    </row>
    <row r="62" spans="1:9" s="22" customFormat="1" x14ac:dyDescent="0.3">
      <c r="A62" s="94"/>
      <c r="B62" s="68"/>
      <c r="C62" s="41"/>
      <c r="D62" s="58"/>
      <c r="E62" s="42"/>
      <c r="F62" s="42"/>
      <c r="G62" s="44"/>
      <c r="H62" s="175"/>
      <c r="I62" s="246">
        <f>IF(I61=1,1,0)</f>
        <v>0</v>
      </c>
    </row>
    <row r="63" spans="1:9" s="22" customFormat="1" ht="18.75" x14ac:dyDescent="0.25">
      <c r="A63" s="94" t="s">
        <v>80</v>
      </c>
      <c r="B63" s="71" t="s">
        <v>81</v>
      </c>
      <c r="C63" s="41" t="s">
        <v>19</v>
      </c>
      <c r="D63" s="42"/>
      <c r="E63" s="42">
        <v>20.45</v>
      </c>
      <c r="F63" s="42">
        <f>E63*(1+C$1910)</f>
        <v>25.086015000000003</v>
      </c>
      <c r="G63" s="42">
        <f>D63*F63</f>
        <v>0</v>
      </c>
      <c r="H63" s="175"/>
      <c r="I63" s="246">
        <f>IF(D63&lt;&gt;0,1,0)</f>
        <v>0</v>
      </c>
    </row>
    <row r="64" spans="1:9" s="22" customFormat="1" ht="126" x14ac:dyDescent="0.25">
      <c r="A64" s="94"/>
      <c r="B64" s="68" t="s">
        <v>82</v>
      </c>
      <c r="C64" s="41"/>
      <c r="D64" s="58"/>
      <c r="E64" s="42"/>
      <c r="F64" s="42"/>
      <c r="G64" s="44"/>
      <c r="H64" s="175"/>
      <c r="I64" s="246">
        <f>IF(I63=1,1,0)</f>
        <v>0</v>
      </c>
    </row>
    <row r="65" spans="1:9" s="22" customFormat="1" x14ac:dyDescent="0.3">
      <c r="A65" s="94"/>
      <c r="B65" s="71"/>
      <c r="C65" s="41"/>
      <c r="D65" s="58"/>
      <c r="E65" s="42"/>
      <c r="F65" s="42"/>
      <c r="G65" s="44"/>
      <c r="H65" s="175"/>
      <c r="I65" s="246">
        <f>IF(I64=1,1,0)</f>
        <v>0</v>
      </c>
    </row>
    <row r="66" spans="1:9" s="22" customFormat="1" ht="21" x14ac:dyDescent="0.25">
      <c r="A66" s="94" t="s">
        <v>83</v>
      </c>
      <c r="B66" s="71" t="s">
        <v>84</v>
      </c>
      <c r="C66" s="41" t="s">
        <v>78</v>
      </c>
      <c r="D66" s="42"/>
      <c r="E66" s="42">
        <v>285.77</v>
      </c>
      <c r="F66" s="42">
        <f>E66*(1+C$1910)</f>
        <v>350.554059</v>
      </c>
      <c r="G66" s="42">
        <f>D66*F66</f>
        <v>0</v>
      </c>
      <c r="H66" s="175"/>
      <c r="I66" s="246">
        <f>IF(D66&lt;&gt;0,1,0)</f>
        <v>0</v>
      </c>
    </row>
    <row r="67" spans="1:9" s="22" customFormat="1" ht="110.25" x14ac:dyDescent="0.25">
      <c r="A67" s="94"/>
      <c r="B67" s="68" t="s">
        <v>85</v>
      </c>
      <c r="C67" s="41"/>
      <c r="D67" s="58"/>
      <c r="E67" s="42"/>
      <c r="F67" s="42"/>
      <c r="G67" s="44"/>
      <c r="H67" s="175"/>
      <c r="I67" s="246">
        <f>IF(I66=1,1,0)</f>
        <v>0</v>
      </c>
    </row>
    <row r="68" spans="1:9" s="22" customFormat="1" x14ac:dyDescent="0.3">
      <c r="A68" s="94"/>
      <c r="B68" s="71"/>
      <c r="C68" s="41"/>
      <c r="D68" s="58"/>
      <c r="E68" s="42"/>
      <c r="F68" s="42"/>
      <c r="G68" s="44"/>
      <c r="H68" s="175"/>
      <c r="I68" s="246">
        <f>IF(I67=1,1,0)</f>
        <v>0</v>
      </c>
    </row>
    <row r="69" spans="1:9" s="22" customFormat="1" ht="21" x14ac:dyDescent="0.25">
      <c r="A69" s="94" t="s">
        <v>86</v>
      </c>
      <c r="B69" s="71" t="s">
        <v>87</v>
      </c>
      <c r="C69" s="41" t="s">
        <v>78</v>
      </c>
      <c r="D69" s="42"/>
      <c r="E69" s="42">
        <v>242.12</v>
      </c>
      <c r="F69" s="42">
        <f>E69*(1+C$1910)</f>
        <v>297.00860400000005</v>
      </c>
      <c r="G69" s="42">
        <f>D69*F69</f>
        <v>0</v>
      </c>
      <c r="H69" s="175"/>
      <c r="I69" s="246">
        <f>IF(D69&lt;&gt;0,1,0)</f>
        <v>0</v>
      </c>
    </row>
    <row r="70" spans="1:9" s="22" customFormat="1" ht="126" x14ac:dyDescent="0.25">
      <c r="A70" s="94"/>
      <c r="B70" s="68" t="s">
        <v>88</v>
      </c>
      <c r="C70" s="41"/>
      <c r="D70" s="58"/>
      <c r="E70" s="42"/>
      <c r="F70" s="42"/>
      <c r="G70" s="44"/>
      <c r="H70" s="175"/>
      <c r="I70" s="246">
        <f>IF(I69=1,1,0)</f>
        <v>0</v>
      </c>
    </row>
    <row r="71" spans="1:9" s="22" customFormat="1" x14ac:dyDescent="0.3">
      <c r="A71" s="94"/>
      <c r="B71" s="68"/>
      <c r="C71" s="41"/>
      <c r="D71" s="58"/>
      <c r="E71" s="42"/>
      <c r="F71" s="42"/>
      <c r="G71" s="44"/>
      <c r="H71" s="175"/>
      <c r="I71" s="246">
        <f>IF(I70=1,1,0)</f>
        <v>0</v>
      </c>
    </row>
    <row r="72" spans="1:9" s="22" customFormat="1" ht="18.75" x14ac:dyDescent="0.25">
      <c r="A72" s="94" t="s">
        <v>89</v>
      </c>
      <c r="B72" s="71" t="s">
        <v>90</v>
      </c>
      <c r="C72" s="41" t="s">
        <v>19</v>
      </c>
      <c r="D72" s="42"/>
      <c r="E72" s="42">
        <v>12.31</v>
      </c>
      <c r="F72" s="42">
        <f>E72*(1+C$1910)</f>
        <v>15.100677000000003</v>
      </c>
      <c r="G72" s="42">
        <f>D72*F72</f>
        <v>0</v>
      </c>
      <c r="H72" s="175"/>
      <c r="I72" s="246">
        <f>IF(D72&lt;&gt;0,1,0)</f>
        <v>0</v>
      </c>
    </row>
    <row r="73" spans="1:9" s="22" customFormat="1" ht="173.25" x14ac:dyDescent="0.25">
      <c r="A73" s="94"/>
      <c r="B73" s="68" t="s">
        <v>91</v>
      </c>
      <c r="C73" s="41"/>
      <c r="D73" s="58"/>
      <c r="E73" s="42"/>
      <c r="F73" s="42"/>
      <c r="G73" s="44"/>
      <c r="H73" s="175"/>
      <c r="I73" s="246">
        <f>IF(I72=1,1,0)</f>
        <v>0</v>
      </c>
    </row>
    <row r="74" spans="1:9" s="22" customFormat="1" x14ac:dyDescent="0.3">
      <c r="A74" s="94"/>
      <c r="B74" s="71"/>
      <c r="C74" s="41"/>
      <c r="D74" s="58"/>
      <c r="E74" s="42"/>
      <c r="F74" s="42"/>
      <c r="G74" s="44"/>
      <c r="H74" s="175"/>
      <c r="I74" s="246">
        <f>IF(I73=1,1,0)</f>
        <v>0</v>
      </c>
    </row>
    <row r="75" spans="1:9" s="22" customFormat="1" ht="18.75" x14ac:dyDescent="0.25">
      <c r="A75" s="94" t="s">
        <v>92</v>
      </c>
      <c r="B75" s="71" t="s">
        <v>93</v>
      </c>
      <c r="C75" s="41" t="s">
        <v>19</v>
      </c>
      <c r="D75" s="42"/>
      <c r="E75" s="42">
        <v>20.53</v>
      </c>
      <c r="F75" s="42">
        <f>E75*(1+C$1910)</f>
        <v>25.184151000000004</v>
      </c>
      <c r="G75" s="42">
        <f>D75*F75</f>
        <v>0</v>
      </c>
      <c r="H75" s="175"/>
      <c r="I75" s="246">
        <f>IF(D75&lt;&gt;0,1,0)</f>
        <v>0</v>
      </c>
    </row>
    <row r="76" spans="1:9" s="22" customFormat="1" ht="173.25" x14ac:dyDescent="0.25">
      <c r="A76" s="94"/>
      <c r="B76" s="68" t="s">
        <v>91</v>
      </c>
      <c r="C76" s="41"/>
      <c r="D76" s="58"/>
      <c r="E76" s="42"/>
      <c r="F76" s="42"/>
      <c r="G76" s="44"/>
      <c r="H76" s="175"/>
      <c r="I76" s="246">
        <f>IF(I75=1,1,0)</f>
        <v>0</v>
      </c>
    </row>
    <row r="77" spans="1:9" s="22" customFormat="1" x14ac:dyDescent="0.3">
      <c r="A77" s="94"/>
      <c r="B77" s="71"/>
      <c r="C77" s="41"/>
      <c r="D77" s="58"/>
      <c r="E77" s="42"/>
      <c r="F77" s="42"/>
      <c r="G77" s="44"/>
      <c r="H77" s="175"/>
      <c r="I77" s="246">
        <f>IF(I76=1,1,0)</f>
        <v>0</v>
      </c>
    </row>
    <row r="78" spans="1:9" s="22" customFormat="1" ht="18.75" x14ac:dyDescent="0.25">
      <c r="A78" s="94" t="s">
        <v>94</v>
      </c>
      <c r="B78" s="71" t="s">
        <v>95</v>
      </c>
      <c r="C78" s="41" t="s">
        <v>19</v>
      </c>
      <c r="D78" s="42"/>
      <c r="E78" s="42">
        <v>5.7</v>
      </c>
      <c r="F78" s="42">
        <f>E78*(1+C$1910)</f>
        <v>6.9921900000000008</v>
      </c>
      <c r="G78" s="42">
        <f>D78*F78</f>
        <v>0</v>
      </c>
      <c r="H78" s="175"/>
      <c r="I78" s="246">
        <f>IF(D78&lt;&gt;0,1,0)</f>
        <v>0</v>
      </c>
    </row>
    <row r="79" spans="1:9" s="22" customFormat="1" ht="123.75" customHeight="1" x14ac:dyDescent="0.25">
      <c r="A79" s="94"/>
      <c r="B79" s="68" t="s">
        <v>96</v>
      </c>
      <c r="C79" s="41"/>
      <c r="D79" s="58"/>
      <c r="E79" s="42"/>
      <c r="F79" s="42"/>
      <c r="G79" s="44"/>
      <c r="H79" s="175"/>
      <c r="I79" s="246">
        <f>IF(I78=1,1,0)</f>
        <v>0</v>
      </c>
    </row>
    <row r="80" spans="1:9" s="22" customFormat="1" x14ac:dyDescent="0.3">
      <c r="A80" s="94"/>
      <c r="B80" s="71"/>
      <c r="C80" s="41"/>
      <c r="D80" s="58"/>
      <c r="E80" s="42"/>
      <c r="F80" s="42"/>
      <c r="G80" s="44"/>
      <c r="H80" s="175"/>
      <c r="I80" s="246">
        <f>IF(I79=1,1,0)</f>
        <v>0</v>
      </c>
    </row>
    <row r="81" spans="1:9" s="22" customFormat="1" ht="31.5" x14ac:dyDescent="0.25">
      <c r="A81" s="94" t="s">
        <v>97</v>
      </c>
      <c r="B81" s="71" t="s">
        <v>98</v>
      </c>
      <c r="C81" s="41" t="s">
        <v>19</v>
      </c>
      <c r="D81" s="42"/>
      <c r="E81" s="42">
        <v>12.71</v>
      </c>
      <c r="F81" s="42">
        <f>E81*(1+C$1910)</f>
        <v>15.591357000000002</v>
      </c>
      <c r="G81" s="42">
        <f>D81*F81</f>
        <v>0</v>
      </c>
      <c r="H81" s="175"/>
      <c r="I81" s="246">
        <f>IF(D81&lt;&gt;0,1,0)</f>
        <v>0</v>
      </c>
    </row>
    <row r="82" spans="1:9" s="22" customFormat="1" ht="126" x14ac:dyDescent="0.25">
      <c r="A82" s="94"/>
      <c r="B82" s="68" t="s">
        <v>99</v>
      </c>
      <c r="C82" s="41"/>
      <c r="D82" s="58"/>
      <c r="E82" s="42"/>
      <c r="F82" s="42"/>
      <c r="G82" s="44"/>
      <c r="H82" s="175"/>
      <c r="I82" s="246">
        <f>IF(I81=1,1,0)</f>
        <v>0</v>
      </c>
    </row>
    <row r="83" spans="1:9" s="22" customFormat="1" x14ac:dyDescent="0.3">
      <c r="A83" s="94"/>
      <c r="B83" s="71"/>
      <c r="C83" s="41"/>
      <c r="D83" s="58"/>
      <c r="E83" s="42"/>
      <c r="F83" s="42"/>
      <c r="G83" s="44"/>
      <c r="H83" s="175"/>
      <c r="I83" s="246">
        <f>IF(I82=1,1,0)</f>
        <v>0</v>
      </c>
    </row>
    <row r="84" spans="1:9" s="22" customFormat="1" ht="31.5" x14ac:dyDescent="0.25">
      <c r="A84" s="94" t="s">
        <v>100</v>
      </c>
      <c r="B84" s="71" t="s">
        <v>101</v>
      </c>
      <c r="C84" s="41" t="s">
        <v>19</v>
      </c>
      <c r="D84" s="42"/>
      <c r="E84" s="42">
        <v>8.9</v>
      </c>
      <c r="F84" s="42">
        <f>E84*(1+C$1910)</f>
        <v>10.917630000000001</v>
      </c>
      <c r="G84" s="42">
        <f>D84*F84</f>
        <v>0</v>
      </c>
      <c r="H84" s="175"/>
      <c r="I84" s="246">
        <f>IF(D84&lt;&gt;0,1,0)</f>
        <v>0</v>
      </c>
    </row>
    <row r="85" spans="1:9" s="22" customFormat="1" ht="126" x14ac:dyDescent="0.25">
      <c r="A85" s="94"/>
      <c r="B85" s="68" t="s">
        <v>102</v>
      </c>
      <c r="C85" s="41"/>
      <c r="D85" s="44"/>
      <c r="E85" s="42"/>
      <c r="F85" s="42"/>
      <c r="G85" s="44"/>
      <c r="H85" s="175"/>
      <c r="I85" s="246">
        <f>IF(I84=1,1,0)</f>
        <v>0</v>
      </c>
    </row>
    <row r="86" spans="1:9" s="22" customFormat="1" x14ac:dyDescent="0.3">
      <c r="A86" s="94"/>
      <c r="B86" s="71"/>
      <c r="C86" s="41"/>
      <c r="D86" s="58"/>
      <c r="E86" s="42"/>
      <c r="F86" s="42"/>
      <c r="G86" s="44"/>
      <c r="H86" s="175"/>
      <c r="I86" s="246">
        <f>IF(I85=1,1,0)</f>
        <v>0</v>
      </c>
    </row>
    <row r="87" spans="1:9" s="22" customFormat="1" ht="31.5" x14ac:dyDescent="0.25">
      <c r="A87" s="94" t="s">
        <v>103</v>
      </c>
      <c r="B87" s="71" t="s">
        <v>104</v>
      </c>
      <c r="C87" s="41" t="s">
        <v>19</v>
      </c>
      <c r="D87" s="42"/>
      <c r="E87" s="42">
        <v>25.11</v>
      </c>
      <c r="F87" s="42">
        <f>E87*(1+C$1910)</f>
        <v>30.802437000000001</v>
      </c>
      <c r="G87" s="42">
        <f>D87*F87</f>
        <v>0</v>
      </c>
      <c r="H87" s="175"/>
      <c r="I87" s="246">
        <f>IF(D87&lt;&gt;0,1,0)</f>
        <v>0</v>
      </c>
    </row>
    <row r="88" spans="1:9" s="22" customFormat="1" ht="120" customHeight="1" x14ac:dyDescent="0.25">
      <c r="A88" s="94"/>
      <c r="B88" s="68" t="s">
        <v>105</v>
      </c>
      <c r="C88" s="41"/>
      <c r="D88" s="58"/>
      <c r="E88" s="42"/>
      <c r="F88" s="42"/>
      <c r="G88" s="44"/>
      <c r="H88" s="175"/>
      <c r="I88" s="246">
        <f>IF(I87=1,1,0)</f>
        <v>0</v>
      </c>
    </row>
    <row r="89" spans="1:9" s="22" customFormat="1" x14ac:dyDescent="0.3">
      <c r="A89" s="94"/>
      <c r="B89" s="71"/>
      <c r="C89" s="41"/>
      <c r="D89" s="58"/>
      <c r="E89" s="42"/>
      <c r="F89" s="42"/>
      <c r="G89" s="44"/>
      <c r="H89" s="175"/>
      <c r="I89" s="246">
        <f>IF(I88=1,1,0)</f>
        <v>0</v>
      </c>
    </row>
    <row r="90" spans="1:9" s="22" customFormat="1" ht="31.5" x14ac:dyDescent="0.25">
      <c r="A90" s="94" t="s">
        <v>106</v>
      </c>
      <c r="B90" s="71" t="s">
        <v>107</v>
      </c>
      <c r="C90" s="41" t="s">
        <v>19</v>
      </c>
      <c r="D90" s="42"/>
      <c r="E90" s="42">
        <v>22.25</v>
      </c>
      <c r="F90" s="42">
        <f>E90*(1+C$1910)</f>
        <v>27.294075000000003</v>
      </c>
      <c r="G90" s="42">
        <f>D90*F90</f>
        <v>0</v>
      </c>
      <c r="H90" s="175"/>
      <c r="I90" s="246">
        <f>IF(D90&lt;&gt;0,1,0)</f>
        <v>0</v>
      </c>
    </row>
    <row r="91" spans="1:9" s="22" customFormat="1" ht="120" customHeight="1" x14ac:dyDescent="0.25">
      <c r="A91" s="94"/>
      <c r="B91" s="68" t="s">
        <v>108</v>
      </c>
      <c r="C91" s="41"/>
      <c r="D91" s="58"/>
      <c r="E91" s="42"/>
      <c r="F91" s="42"/>
      <c r="G91" s="44"/>
      <c r="H91" s="175"/>
      <c r="I91" s="246">
        <f>IF(I90=1,1,0)</f>
        <v>0</v>
      </c>
    </row>
    <row r="92" spans="1:9" s="22" customFormat="1" x14ac:dyDescent="0.3">
      <c r="A92" s="94"/>
      <c r="B92" s="68"/>
      <c r="C92" s="41"/>
      <c r="D92" s="58"/>
      <c r="E92" s="42"/>
      <c r="F92" s="42"/>
      <c r="G92" s="44"/>
      <c r="H92" s="175"/>
      <c r="I92" s="246">
        <f>IF(I91=1,1,0)</f>
        <v>0</v>
      </c>
    </row>
    <row r="93" spans="1:9" s="22" customFormat="1" ht="31.5" x14ac:dyDescent="0.25">
      <c r="A93" s="94" t="s">
        <v>109</v>
      </c>
      <c r="B93" s="71" t="s">
        <v>110</v>
      </c>
      <c r="C93" s="41" t="s">
        <v>19</v>
      </c>
      <c r="D93" s="42"/>
      <c r="E93" s="42">
        <v>9.98</v>
      </c>
      <c r="F93" s="42">
        <f>E93*(1+C$1910)</f>
        <v>12.242466000000002</v>
      </c>
      <c r="G93" s="42">
        <f>D93*F93</f>
        <v>0</v>
      </c>
      <c r="H93" s="175"/>
      <c r="I93" s="246">
        <f>IF(D93&lt;&gt;0,1,0)</f>
        <v>0</v>
      </c>
    </row>
    <row r="94" spans="1:9" s="22" customFormat="1" ht="127.5" customHeight="1" x14ac:dyDescent="0.25">
      <c r="A94" s="94"/>
      <c r="B94" s="68" t="s">
        <v>111</v>
      </c>
      <c r="C94" s="41"/>
      <c r="D94" s="58"/>
      <c r="E94" s="42"/>
      <c r="F94" s="42"/>
      <c r="G94" s="44"/>
      <c r="H94" s="175"/>
      <c r="I94" s="246">
        <f>IF(I93=1,1,0)</f>
        <v>0</v>
      </c>
    </row>
    <row r="95" spans="1:9" s="22" customFormat="1" x14ac:dyDescent="0.3">
      <c r="A95" s="94"/>
      <c r="B95" s="71"/>
      <c r="C95" s="41"/>
      <c r="D95" s="58"/>
      <c r="E95" s="42"/>
      <c r="F95" s="42"/>
      <c r="G95" s="44"/>
      <c r="H95" s="175"/>
      <c r="I95" s="246">
        <f>IF(I94=1,1,0)</f>
        <v>0</v>
      </c>
    </row>
    <row r="96" spans="1:9" s="22" customFormat="1" ht="31.5" x14ac:dyDescent="0.25">
      <c r="A96" s="94" t="s">
        <v>112</v>
      </c>
      <c r="B96" s="71" t="s">
        <v>113</v>
      </c>
      <c r="C96" s="41" t="s">
        <v>19</v>
      </c>
      <c r="D96" s="42"/>
      <c r="E96" s="42">
        <v>14.83</v>
      </c>
      <c r="F96" s="42">
        <f>E96*(1+C$1910)</f>
        <v>18.191961000000003</v>
      </c>
      <c r="G96" s="42">
        <f>D96*F96</f>
        <v>0</v>
      </c>
      <c r="H96" s="175"/>
      <c r="I96" s="246">
        <f>IF(D96&lt;&gt;0,1,0)</f>
        <v>0</v>
      </c>
    </row>
    <row r="97" spans="1:9" s="22" customFormat="1" ht="126" x14ac:dyDescent="0.25">
      <c r="A97" s="94"/>
      <c r="B97" s="68" t="s">
        <v>114</v>
      </c>
      <c r="C97" s="41"/>
      <c r="D97" s="58"/>
      <c r="E97" s="42"/>
      <c r="F97" s="42"/>
      <c r="G97" s="44"/>
      <c r="H97" s="175"/>
      <c r="I97" s="246">
        <f>IF(I96=1,1,0)</f>
        <v>0</v>
      </c>
    </row>
    <row r="98" spans="1:9" s="22" customFormat="1" x14ac:dyDescent="0.3">
      <c r="A98" s="94"/>
      <c r="B98" s="68"/>
      <c r="C98" s="41"/>
      <c r="D98" s="58"/>
      <c r="E98" s="42"/>
      <c r="F98" s="42"/>
      <c r="G98" s="44"/>
      <c r="H98" s="175"/>
      <c r="I98" s="246">
        <f>IF(I97=1,1,0)</f>
        <v>0</v>
      </c>
    </row>
    <row r="99" spans="1:9" s="22" customFormat="1" ht="31.5" x14ac:dyDescent="0.25">
      <c r="A99" s="94" t="s">
        <v>115</v>
      </c>
      <c r="B99" s="71" t="s">
        <v>116</v>
      </c>
      <c r="C99" s="41" t="s">
        <v>19</v>
      </c>
      <c r="D99" s="42"/>
      <c r="E99" s="42">
        <v>6.65</v>
      </c>
      <c r="F99" s="42">
        <f>E99*(1+C$1910)</f>
        <v>8.1575550000000021</v>
      </c>
      <c r="G99" s="42">
        <f>D99*F99</f>
        <v>0</v>
      </c>
      <c r="H99" s="183"/>
      <c r="I99" s="246">
        <f>IF(D99&lt;&gt;0,1,0)</f>
        <v>0</v>
      </c>
    </row>
    <row r="100" spans="1:9" s="22" customFormat="1" ht="137.25" customHeight="1" x14ac:dyDescent="0.25">
      <c r="A100" s="94"/>
      <c r="B100" s="68" t="s">
        <v>117</v>
      </c>
      <c r="C100" s="41"/>
      <c r="D100" s="58"/>
      <c r="E100" s="42"/>
      <c r="F100" s="42"/>
      <c r="G100" s="44"/>
      <c r="H100" s="183"/>
      <c r="I100" s="246">
        <f>IF(I99=1,1,0)</f>
        <v>0</v>
      </c>
    </row>
    <row r="101" spans="1:9" s="22" customFormat="1" x14ac:dyDescent="0.3">
      <c r="A101" s="94"/>
      <c r="B101" s="68"/>
      <c r="C101" s="41"/>
      <c r="D101" s="58"/>
      <c r="E101" s="42"/>
      <c r="F101" s="42"/>
      <c r="G101" s="44"/>
      <c r="H101" s="175"/>
      <c r="I101" s="246">
        <f>IF(I100=1,1,0)</f>
        <v>0</v>
      </c>
    </row>
    <row r="102" spans="1:9" s="22" customFormat="1" ht="31.5" x14ac:dyDescent="0.25">
      <c r="A102" s="94" t="s">
        <v>118</v>
      </c>
      <c r="B102" s="71" t="s">
        <v>119</v>
      </c>
      <c r="C102" s="41" t="s">
        <v>19</v>
      </c>
      <c r="D102" s="42"/>
      <c r="E102" s="42">
        <v>11.12</v>
      </c>
      <c r="F102" s="42">
        <f>E102*(1+C$1910)</f>
        <v>13.640904000000001</v>
      </c>
      <c r="G102" s="42">
        <f>D102*F102</f>
        <v>0</v>
      </c>
      <c r="H102" s="175"/>
      <c r="I102" s="246">
        <f>IF(D102&lt;&gt;0,1,0)</f>
        <v>0</v>
      </c>
    </row>
    <row r="103" spans="1:9" s="22" customFormat="1" ht="126" x14ac:dyDescent="0.25">
      <c r="A103" s="94"/>
      <c r="B103" s="68" t="s">
        <v>120</v>
      </c>
      <c r="C103" s="41"/>
      <c r="D103" s="58"/>
      <c r="E103" s="42"/>
      <c r="F103" s="42"/>
      <c r="G103" s="44"/>
      <c r="H103" s="175"/>
      <c r="I103" s="246">
        <f>IF(I102=1,1,0)</f>
        <v>0</v>
      </c>
    </row>
    <row r="104" spans="1:9" s="22" customFormat="1" x14ac:dyDescent="0.3">
      <c r="A104" s="94"/>
      <c r="B104" s="71"/>
      <c r="C104" s="41"/>
      <c r="D104" s="58"/>
      <c r="E104" s="42"/>
      <c r="F104" s="42"/>
      <c r="G104" s="44"/>
      <c r="H104" s="175"/>
      <c r="I104" s="246">
        <f>IF(I103=1,1,0)</f>
        <v>0</v>
      </c>
    </row>
    <row r="105" spans="1:9" s="22" customFormat="1" ht="31.5" x14ac:dyDescent="0.25">
      <c r="A105" s="94" t="s">
        <v>121</v>
      </c>
      <c r="B105" s="71" t="s">
        <v>122</v>
      </c>
      <c r="C105" s="41" t="s">
        <v>19</v>
      </c>
      <c r="D105" s="42"/>
      <c r="E105" s="42">
        <v>4.99</v>
      </c>
      <c r="F105" s="42">
        <f>E105*(1+C$1910)</f>
        <v>6.121233000000001</v>
      </c>
      <c r="G105" s="42">
        <f>D105*F105</f>
        <v>0</v>
      </c>
      <c r="H105" s="183"/>
      <c r="I105" s="246">
        <f>IF(D105&lt;&gt;0,1,0)</f>
        <v>0</v>
      </c>
    </row>
    <row r="106" spans="1:9" s="22" customFormat="1" ht="126" x14ac:dyDescent="0.25">
      <c r="A106" s="94"/>
      <c r="B106" s="68" t="s">
        <v>123</v>
      </c>
      <c r="C106" s="41"/>
      <c r="D106" s="58"/>
      <c r="E106" s="42"/>
      <c r="F106" s="42"/>
      <c r="G106" s="44"/>
      <c r="H106" s="183"/>
      <c r="I106" s="246">
        <f>IF(I105=1,1,0)</f>
        <v>0</v>
      </c>
    </row>
    <row r="107" spans="1:9" s="22" customFormat="1" x14ac:dyDescent="0.3">
      <c r="A107" s="94"/>
      <c r="B107" s="68"/>
      <c r="C107" s="41"/>
      <c r="D107" s="58"/>
      <c r="E107" s="42"/>
      <c r="F107" s="42"/>
      <c r="G107" s="44"/>
      <c r="H107" s="175"/>
      <c r="I107" s="246">
        <f>IF(I106=1,1,0)</f>
        <v>0</v>
      </c>
    </row>
    <row r="108" spans="1:9" s="22" customFormat="1" ht="18.75" x14ac:dyDescent="0.25">
      <c r="A108" s="94" t="s">
        <v>124</v>
      </c>
      <c r="B108" s="72" t="s">
        <v>125</v>
      </c>
      <c r="C108" s="41" t="s">
        <v>19</v>
      </c>
      <c r="D108" s="42"/>
      <c r="E108" s="42">
        <v>9.81</v>
      </c>
      <c r="F108" s="42">
        <f>E108*(1+C$1910)</f>
        <v>12.033927000000002</v>
      </c>
      <c r="G108" s="42">
        <f>D108*F108</f>
        <v>0</v>
      </c>
      <c r="H108" s="175"/>
      <c r="I108" s="246">
        <f>IF(D108&lt;&gt;0,1,0)</f>
        <v>0</v>
      </c>
    </row>
    <row r="109" spans="1:9" s="22" customFormat="1" ht="126" x14ac:dyDescent="0.25">
      <c r="A109" s="94"/>
      <c r="B109" s="68" t="s">
        <v>126</v>
      </c>
      <c r="C109" s="41"/>
      <c r="D109" s="58"/>
      <c r="E109" s="42"/>
      <c r="F109" s="42"/>
      <c r="G109" s="44"/>
      <c r="H109" s="175"/>
      <c r="I109" s="246">
        <f>IF(I108=1,1,0)</f>
        <v>0</v>
      </c>
    </row>
    <row r="110" spans="1:9" s="22" customFormat="1" x14ac:dyDescent="0.3">
      <c r="A110" s="94"/>
      <c r="B110" s="71"/>
      <c r="C110" s="41"/>
      <c r="D110" s="58"/>
      <c r="E110" s="42"/>
      <c r="F110" s="42"/>
      <c r="G110" s="44"/>
      <c r="H110" s="175"/>
      <c r="I110" s="246">
        <f>IF(I109=1,1,0)</f>
        <v>0</v>
      </c>
    </row>
    <row r="111" spans="1:9" s="22" customFormat="1" ht="18.75" x14ac:dyDescent="0.25">
      <c r="A111" s="94" t="s">
        <v>127</v>
      </c>
      <c r="B111" s="71" t="s">
        <v>128</v>
      </c>
      <c r="C111" s="41" t="s">
        <v>19</v>
      </c>
      <c r="D111" s="42"/>
      <c r="E111" s="42">
        <v>18.88</v>
      </c>
      <c r="F111" s="42">
        <f>E111*(1+C$1910)</f>
        <v>23.160095999999999</v>
      </c>
      <c r="G111" s="42">
        <f>D111*F111</f>
        <v>0</v>
      </c>
      <c r="H111" s="175"/>
      <c r="I111" s="246">
        <f>IF(D111&lt;&gt;0,1,0)</f>
        <v>0</v>
      </c>
    </row>
    <row r="112" spans="1:9" s="22" customFormat="1" ht="110.25" x14ac:dyDescent="0.25">
      <c r="A112" s="94"/>
      <c r="B112" s="68" t="s">
        <v>129</v>
      </c>
      <c r="C112" s="41"/>
      <c r="D112" s="58"/>
      <c r="E112" s="42"/>
      <c r="F112" s="42"/>
      <c r="G112" s="44"/>
      <c r="H112" s="175"/>
      <c r="I112" s="246">
        <f>IF(I111=1,1,0)</f>
        <v>0</v>
      </c>
    </row>
    <row r="113" spans="1:9" s="22" customFormat="1" x14ac:dyDescent="0.3">
      <c r="A113" s="94"/>
      <c r="B113" s="71"/>
      <c r="C113" s="41"/>
      <c r="D113" s="58"/>
      <c r="E113" s="42"/>
      <c r="F113" s="42"/>
      <c r="G113" s="44"/>
      <c r="H113" s="175"/>
      <c r="I113" s="246">
        <f>IF(I112=1,1,0)</f>
        <v>0</v>
      </c>
    </row>
    <row r="114" spans="1:9" s="22" customFormat="1" ht="18.75" x14ac:dyDescent="0.25">
      <c r="A114" s="94" t="s">
        <v>130</v>
      </c>
      <c r="B114" s="71" t="s">
        <v>131</v>
      </c>
      <c r="C114" s="41" t="s">
        <v>23</v>
      </c>
      <c r="D114" s="42"/>
      <c r="E114" s="42">
        <v>8.33</v>
      </c>
      <c r="F114" s="42">
        <f>E114*(1+C$1910)</f>
        <v>10.218411000000001</v>
      </c>
      <c r="G114" s="42">
        <f>D114*F114</f>
        <v>0</v>
      </c>
      <c r="H114" s="175"/>
      <c r="I114" s="246">
        <f>IF(D114&lt;&gt;0,1,0)</f>
        <v>0</v>
      </c>
    </row>
    <row r="115" spans="1:9" s="22" customFormat="1" ht="131.25" customHeight="1" x14ac:dyDescent="0.25">
      <c r="A115" s="94"/>
      <c r="B115" s="68" t="s">
        <v>132</v>
      </c>
      <c r="C115" s="41"/>
      <c r="D115" s="58"/>
      <c r="E115" s="42"/>
      <c r="F115" s="42"/>
      <c r="G115" s="44"/>
      <c r="H115" s="175"/>
      <c r="I115" s="246">
        <f>IF(I114=1,1,0)</f>
        <v>0</v>
      </c>
    </row>
    <row r="116" spans="1:9" s="22" customFormat="1" x14ac:dyDescent="0.3">
      <c r="A116" s="94"/>
      <c r="B116" s="71"/>
      <c r="C116" s="41"/>
      <c r="D116" s="58"/>
      <c r="E116" s="42"/>
      <c r="F116" s="42"/>
      <c r="G116" s="44"/>
      <c r="H116" s="175"/>
      <c r="I116" s="246">
        <f>IF(I115=1,1,0)</f>
        <v>0</v>
      </c>
    </row>
    <row r="117" spans="1:9" s="22" customFormat="1" ht="18.75" x14ac:dyDescent="0.25">
      <c r="A117" s="94" t="s">
        <v>133</v>
      </c>
      <c r="B117" s="71" t="s">
        <v>134</v>
      </c>
      <c r="C117" s="41" t="s">
        <v>19</v>
      </c>
      <c r="D117" s="42"/>
      <c r="E117" s="42">
        <v>17.53</v>
      </c>
      <c r="F117" s="42">
        <f>E117*(1+C$1910)</f>
        <v>21.504051000000004</v>
      </c>
      <c r="G117" s="42">
        <f>D117*F117</f>
        <v>0</v>
      </c>
      <c r="H117" s="175"/>
      <c r="I117" s="246">
        <f>IF(D117&lt;&gt;0,1,0)</f>
        <v>0</v>
      </c>
    </row>
    <row r="118" spans="1:9" s="22" customFormat="1" ht="131.25" customHeight="1" x14ac:dyDescent="0.25">
      <c r="A118" s="94"/>
      <c r="B118" s="68" t="s">
        <v>135</v>
      </c>
      <c r="C118" s="41"/>
      <c r="D118" s="58"/>
      <c r="E118" s="42"/>
      <c r="F118" s="42"/>
      <c r="G118" s="44"/>
      <c r="H118" s="175"/>
      <c r="I118" s="246">
        <f>IF(I117=1,1,0)</f>
        <v>0</v>
      </c>
    </row>
    <row r="119" spans="1:9" s="22" customFormat="1" x14ac:dyDescent="0.3">
      <c r="A119" s="94"/>
      <c r="B119" s="71"/>
      <c r="C119" s="41"/>
      <c r="D119" s="58"/>
      <c r="E119" s="42"/>
      <c r="F119" s="42"/>
      <c r="G119" s="44"/>
      <c r="H119" s="175"/>
      <c r="I119" s="246">
        <f>IF(I118=1,1,0)</f>
        <v>0</v>
      </c>
    </row>
    <row r="120" spans="1:9" s="22" customFormat="1" ht="18.75" x14ac:dyDescent="0.25">
      <c r="A120" s="94" t="s">
        <v>136</v>
      </c>
      <c r="B120" s="71" t="s">
        <v>137</v>
      </c>
      <c r="C120" s="41" t="s">
        <v>19</v>
      </c>
      <c r="D120" s="42"/>
      <c r="E120" s="42">
        <v>16.36</v>
      </c>
      <c r="F120" s="42">
        <f>E120*(1+C$1910)</f>
        <v>20.068812000000001</v>
      </c>
      <c r="G120" s="42">
        <f>D120*F120</f>
        <v>0</v>
      </c>
      <c r="H120" s="175"/>
      <c r="I120" s="246">
        <f>IF(D120&lt;&gt;0,1,0)</f>
        <v>0</v>
      </c>
    </row>
    <row r="121" spans="1:9" s="22" customFormat="1" ht="138.75" customHeight="1" x14ac:dyDescent="0.25">
      <c r="A121" s="94"/>
      <c r="B121" s="68" t="s">
        <v>138</v>
      </c>
      <c r="C121" s="41"/>
      <c r="D121" s="58"/>
      <c r="E121" s="42"/>
      <c r="F121" s="42"/>
      <c r="G121" s="44"/>
      <c r="H121" s="175"/>
      <c r="I121" s="246">
        <f>IF(I120=1,1,0)</f>
        <v>0</v>
      </c>
    </row>
    <row r="122" spans="1:9" s="22" customFormat="1" x14ac:dyDescent="0.3">
      <c r="A122" s="94"/>
      <c r="B122" s="71"/>
      <c r="C122" s="41"/>
      <c r="D122" s="58"/>
      <c r="E122" s="42"/>
      <c r="F122" s="42"/>
      <c r="G122" s="44"/>
      <c r="H122" s="175"/>
      <c r="I122" s="246">
        <f>IF(I121=1,1,0)</f>
        <v>0</v>
      </c>
    </row>
    <row r="123" spans="1:9" s="22" customFormat="1" ht="18.75" x14ac:dyDescent="0.25">
      <c r="A123" s="94" t="s">
        <v>139</v>
      </c>
      <c r="B123" s="71" t="s">
        <v>140</v>
      </c>
      <c r="C123" s="41" t="s">
        <v>19</v>
      </c>
      <c r="D123" s="42"/>
      <c r="E123" s="42">
        <v>22.31</v>
      </c>
      <c r="F123" s="42">
        <f>E123*(1+C$1910)</f>
        <v>27.367677</v>
      </c>
      <c r="G123" s="42">
        <f>D123*F123</f>
        <v>0</v>
      </c>
      <c r="H123" s="175"/>
      <c r="I123" s="246">
        <f>IF(D123&lt;&gt;0,1,0)</f>
        <v>0</v>
      </c>
    </row>
    <row r="124" spans="1:9" s="22" customFormat="1" ht="141.75" customHeight="1" x14ac:dyDescent="0.25">
      <c r="A124" s="94"/>
      <c r="B124" s="68" t="s">
        <v>141</v>
      </c>
      <c r="C124" s="41"/>
      <c r="D124" s="58"/>
      <c r="E124" s="42"/>
      <c r="F124" s="42"/>
      <c r="G124" s="44"/>
      <c r="H124" s="175"/>
      <c r="I124" s="246">
        <f>IF(I123=1,1,0)</f>
        <v>0</v>
      </c>
    </row>
    <row r="125" spans="1:9" s="22" customFormat="1" x14ac:dyDescent="0.3">
      <c r="A125" s="94"/>
      <c r="B125" s="71"/>
      <c r="C125" s="41"/>
      <c r="D125" s="58"/>
      <c r="E125" s="42"/>
      <c r="F125" s="42"/>
      <c r="G125" s="44"/>
      <c r="H125" s="175"/>
      <c r="I125" s="246">
        <f>IF(I124=1,1,0)</f>
        <v>0</v>
      </c>
    </row>
    <row r="126" spans="1:9" s="22" customFormat="1" ht="18.75" x14ac:dyDescent="0.25">
      <c r="A126" s="94" t="s">
        <v>142</v>
      </c>
      <c r="B126" s="71" t="s">
        <v>143</v>
      </c>
      <c r="C126" s="41" t="s">
        <v>19</v>
      </c>
      <c r="D126" s="42"/>
      <c r="E126" s="42">
        <v>21.35</v>
      </c>
      <c r="F126" s="42">
        <f>E126*(1+C$1910)</f>
        <v>26.190045000000005</v>
      </c>
      <c r="G126" s="42">
        <f>D126*F126</f>
        <v>0</v>
      </c>
      <c r="H126" s="175"/>
      <c r="I126" s="246">
        <f>IF(D126&lt;&gt;0,1,0)</f>
        <v>0</v>
      </c>
    </row>
    <row r="127" spans="1:9" s="22" customFormat="1" ht="137.25" customHeight="1" x14ac:dyDescent="0.25">
      <c r="A127" s="94"/>
      <c r="B127" s="68" t="s">
        <v>144</v>
      </c>
      <c r="C127" s="41"/>
      <c r="D127" s="58"/>
      <c r="E127" s="42"/>
      <c r="F127" s="42"/>
      <c r="G127" s="44"/>
      <c r="H127" s="175"/>
      <c r="I127" s="246">
        <f>IF(I126=1,1,0)</f>
        <v>0</v>
      </c>
    </row>
    <row r="128" spans="1:9" s="22" customFormat="1" x14ac:dyDescent="0.3">
      <c r="A128" s="94"/>
      <c r="B128" s="71"/>
      <c r="C128" s="41"/>
      <c r="D128" s="58"/>
      <c r="E128" s="42"/>
      <c r="F128" s="42"/>
      <c r="G128" s="44"/>
      <c r="H128" s="175"/>
      <c r="I128" s="246">
        <f>IF(I127=1,1,0)</f>
        <v>0</v>
      </c>
    </row>
    <row r="129" spans="1:9" s="22" customFormat="1" ht="18.75" x14ac:dyDescent="0.25">
      <c r="A129" s="94" t="s">
        <v>145</v>
      </c>
      <c r="B129" s="71" t="s">
        <v>146</v>
      </c>
      <c r="C129" s="41" t="s">
        <v>19</v>
      </c>
      <c r="D129" s="42"/>
      <c r="E129" s="42">
        <v>24.55</v>
      </c>
      <c r="F129" s="42">
        <f>E129*(1+C$1910)</f>
        <v>30.115485000000003</v>
      </c>
      <c r="G129" s="42">
        <f>D129*F129</f>
        <v>0</v>
      </c>
      <c r="H129" s="175"/>
      <c r="I129" s="246">
        <f>IF(D129&lt;&gt;0,1,0)</f>
        <v>0</v>
      </c>
    </row>
    <row r="130" spans="1:9" s="22" customFormat="1" ht="125.25" customHeight="1" x14ac:dyDescent="0.25">
      <c r="A130" s="94"/>
      <c r="B130" s="68" t="s">
        <v>147</v>
      </c>
      <c r="C130" s="41"/>
      <c r="D130" s="58"/>
      <c r="E130" s="42"/>
      <c r="F130" s="42"/>
      <c r="G130" s="44"/>
      <c r="H130" s="175"/>
      <c r="I130" s="246">
        <f>IF(I129=1,1,0)</f>
        <v>0</v>
      </c>
    </row>
    <row r="131" spans="1:9" s="22" customFormat="1" x14ac:dyDescent="0.3">
      <c r="A131" s="94"/>
      <c r="B131" s="71"/>
      <c r="C131" s="41"/>
      <c r="D131" s="58"/>
      <c r="E131" s="42"/>
      <c r="F131" s="42"/>
      <c r="G131" s="44"/>
      <c r="H131" s="175"/>
      <c r="I131" s="246">
        <f>IF(I130=1,1,0)</f>
        <v>0</v>
      </c>
    </row>
    <row r="132" spans="1:9" s="22" customFormat="1" ht="18.75" x14ac:dyDescent="0.25">
      <c r="A132" s="94" t="s">
        <v>148</v>
      </c>
      <c r="B132" s="71" t="s">
        <v>149</v>
      </c>
      <c r="C132" s="41" t="s">
        <v>19</v>
      </c>
      <c r="D132" s="42"/>
      <c r="E132" s="42">
        <v>18.329999999999998</v>
      </c>
      <c r="F132" s="42">
        <f>E132*(1+C$1910)</f>
        <v>22.485410999999999</v>
      </c>
      <c r="G132" s="42">
        <f>D132*F132</f>
        <v>0</v>
      </c>
      <c r="H132" s="175"/>
      <c r="I132" s="246">
        <f>IF(D132&lt;&gt;0,1,0)</f>
        <v>0</v>
      </c>
    </row>
    <row r="133" spans="1:9" s="22" customFormat="1" ht="126" x14ac:dyDescent="0.25">
      <c r="A133" s="94"/>
      <c r="B133" s="73" t="s">
        <v>150</v>
      </c>
      <c r="C133" s="41"/>
      <c r="D133" s="58"/>
      <c r="E133" s="42"/>
      <c r="F133" s="42"/>
      <c r="G133" s="44"/>
      <c r="H133" s="175"/>
      <c r="I133" s="246">
        <f>IF(I132=1,1,0)</f>
        <v>0</v>
      </c>
    </row>
    <row r="134" spans="1:9" s="22" customFormat="1" x14ac:dyDescent="0.3">
      <c r="A134" s="94"/>
      <c r="B134" s="67"/>
      <c r="C134" s="41"/>
      <c r="D134" s="58"/>
      <c r="E134" s="42"/>
      <c r="F134" s="42"/>
      <c r="G134" s="44"/>
      <c r="H134" s="175"/>
      <c r="I134" s="246">
        <f>IF(I133=1,1,0)</f>
        <v>0</v>
      </c>
    </row>
    <row r="135" spans="1:9" s="22" customFormat="1" ht="18.75" x14ac:dyDescent="0.25">
      <c r="A135" s="94" t="s">
        <v>151</v>
      </c>
      <c r="B135" s="67" t="s">
        <v>152</v>
      </c>
      <c r="C135" s="41" t="s">
        <v>19</v>
      </c>
      <c r="D135" s="42"/>
      <c r="E135" s="42">
        <v>8.67</v>
      </c>
      <c r="F135" s="42">
        <f>E135*(1+C$1910)</f>
        <v>10.635489000000002</v>
      </c>
      <c r="G135" s="42">
        <f>D135*F135</f>
        <v>0</v>
      </c>
      <c r="H135" s="175"/>
      <c r="I135" s="246">
        <f>IF(D135&lt;&gt;0,1,0)</f>
        <v>0</v>
      </c>
    </row>
    <row r="136" spans="1:9" s="22" customFormat="1" ht="141.75" x14ac:dyDescent="0.25">
      <c r="A136" s="94"/>
      <c r="B136" s="73" t="s">
        <v>153</v>
      </c>
      <c r="C136" s="41"/>
      <c r="D136" s="58"/>
      <c r="E136" s="42"/>
      <c r="F136" s="42"/>
      <c r="G136" s="44"/>
      <c r="H136" s="175"/>
      <c r="I136" s="246">
        <f>IF(I135=1,1,0)</f>
        <v>0</v>
      </c>
    </row>
    <row r="137" spans="1:9" s="22" customFormat="1" x14ac:dyDescent="0.3">
      <c r="A137" s="94"/>
      <c r="B137" s="73"/>
      <c r="C137" s="41"/>
      <c r="D137" s="58"/>
      <c r="E137" s="42"/>
      <c r="F137" s="42"/>
      <c r="G137" s="44"/>
      <c r="H137" s="175"/>
      <c r="I137" s="246">
        <f>IF(I136=1,1,0)</f>
        <v>0</v>
      </c>
    </row>
    <row r="138" spans="1:9" s="22" customFormat="1" ht="31.5" x14ac:dyDescent="0.25">
      <c r="A138" s="94" t="s">
        <v>154</v>
      </c>
      <c r="B138" s="67" t="s">
        <v>155</v>
      </c>
      <c r="C138" s="41" t="s">
        <v>19</v>
      </c>
      <c r="D138" s="42"/>
      <c r="E138" s="42">
        <v>20.45</v>
      </c>
      <c r="F138" s="42">
        <f>E138*(1+C$1910)</f>
        <v>25.086015000000003</v>
      </c>
      <c r="G138" s="42">
        <f>D138*F138</f>
        <v>0</v>
      </c>
      <c r="H138" s="175"/>
      <c r="I138" s="246">
        <f>IF(D138&lt;&gt;0,1,0)</f>
        <v>0</v>
      </c>
    </row>
    <row r="139" spans="1:9" s="22" customFormat="1" ht="126" x14ac:dyDescent="0.25">
      <c r="A139" s="94"/>
      <c r="B139" s="68" t="s">
        <v>156</v>
      </c>
      <c r="C139" s="41"/>
      <c r="D139" s="58"/>
      <c r="E139" s="42"/>
      <c r="F139" s="42"/>
      <c r="G139" s="44"/>
      <c r="H139" s="175"/>
      <c r="I139" s="246">
        <f>IF(I138=1,1,0)</f>
        <v>0</v>
      </c>
    </row>
    <row r="140" spans="1:9" s="22" customFormat="1" x14ac:dyDescent="0.3">
      <c r="A140" s="94"/>
      <c r="B140" s="73"/>
      <c r="C140" s="41"/>
      <c r="D140" s="58"/>
      <c r="E140" s="42"/>
      <c r="F140" s="42"/>
      <c r="G140" s="44"/>
      <c r="H140" s="175"/>
      <c r="I140" s="246">
        <f>IF(I139=1,1,0)</f>
        <v>0</v>
      </c>
    </row>
    <row r="141" spans="1:9" s="22" customFormat="1" ht="18.75" x14ac:dyDescent="0.25">
      <c r="A141" s="94" t="s">
        <v>157</v>
      </c>
      <c r="B141" s="67" t="s">
        <v>158</v>
      </c>
      <c r="C141" s="41" t="s">
        <v>19</v>
      </c>
      <c r="D141" s="42"/>
      <c r="E141" s="42">
        <v>14.17</v>
      </c>
      <c r="F141" s="42">
        <f>E141*(1+C$1910)</f>
        <v>17.382339000000002</v>
      </c>
      <c r="G141" s="42">
        <f>D141*F141</f>
        <v>0</v>
      </c>
      <c r="H141" s="175"/>
      <c r="I141" s="246">
        <f>IF(D141&lt;&gt;0,1,0)</f>
        <v>0</v>
      </c>
    </row>
    <row r="142" spans="1:9" s="22" customFormat="1" ht="141.75" x14ac:dyDescent="0.25">
      <c r="A142" s="94"/>
      <c r="B142" s="68" t="s">
        <v>159</v>
      </c>
      <c r="C142" s="41"/>
      <c r="D142" s="58"/>
      <c r="E142" s="42"/>
      <c r="F142" s="42"/>
      <c r="G142" s="44"/>
      <c r="H142" s="175"/>
      <c r="I142" s="246">
        <f>IF(I141=1,1,0)</f>
        <v>0</v>
      </c>
    </row>
    <row r="143" spans="1:9" s="22" customFormat="1" x14ac:dyDescent="0.3">
      <c r="A143" s="94"/>
      <c r="B143" s="67"/>
      <c r="C143" s="41"/>
      <c r="D143" s="58"/>
      <c r="E143" s="42"/>
      <c r="F143" s="42"/>
      <c r="G143" s="44"/>
      <c r="H143" s="175"/>
      <c r="I143" s="246">
        <f>IF(I142=1,1,0)</f>
        <v>0</v>
      </c>
    </row>
    <row r="144" spans="1:9" s="22" customFormat="1" ht="18.75" x14ac:dyDescent="0.25">
      <c r="A144" s="94" t="s">
        <v>160</v>
      </c>
      <c r="B144" s="74" t="s">
        <v>161</v>
      </c>
      <c r="C144" s="41" t="s">
        <v>19</v>
      </c>
      <c r="D144" s="42"/>
      <c r="E144" s="42">
        <v>8.91</v>
      </c>
      <c r="F144" s="42">
        <f>E144*(1+C$1910)</f>
        <v>10.929897</v>
      </c>
      <c r="G144" s="42">
        <f>D144*F144</f>
        <v>0</v>
      </c>
      <c r="H144" s="175"/>
      <c r="I144" s="246">
        <f>IF(D144&lt;&gt;0,1,0)</f>
        <v>0</v>
      </c>
    </row>
    <row r="145" spans="1:9" s="22" customFormat="1" ht="126" x14ac:dyDescent="0.25">
      <c r="A145" s="94"/>
      <c r="B145" s="75" t="s">
        <v>162</v>
      </c>
      <c r="C145" s="41"/>
      <c r="D145" s="58"/>
      <c r="E145" s="76"/>
      <c r="F145" s="76"/>
      <c r="G145" s="44"/>
      <c r="H145" s="175"/>
      <c r="I145" s="246">
        <f>IF(I144=1,1,0)</f>
        <v>0</v>
      </c>
    </row>
    <row r="146" spans="1:9" s="22" customFormat="1" x14ac:dyDescent="0.3">
      <c r="A146" s="94"/>
      <c r="B146" s="75"/>
      <c r="C146" s="41"/>
      <c r="D146" s="58"/>
      <c r="E146" s="76"/>
      <c r="F146" s="76"/>
      <c r="G146" s="44"/>
      <c r="H146" s="175"/>
      <c r="I146" s="246">
        <f>IF(I145=1,1,0)</f>
        <v>0</v>
      </c>
    </row>
    <row r="147" spans="1:9" s="22" customFormat="1" ht="18.75" x14ac:dyDescent="0.25">
      <c r="A147" s="94" t="s">
        <v>163</v>
      </c>
      <c r="B147" s="74" t="s">
        <v>164</v>
      </c>
      <c r="C147" s="41" t="s">
        <v>27</v>
      </c>
      <c r="D147" s="42"/>
      <c r="E147" s="76">
        <v>17.27</v>
      </c>
      <c r="F147" s="42">
        <f>E147*(1+C$1910)</f>
        <v>21.185109000000001</v>
      </c>
      <c r="G147" s="42">
        <f>D147*F147</f>
        <v>0</v>
      </c>
      <c r="H147" s="175"/>
      <c r="I147" s="246">
        <f>IF(D147&lt;&gt;0,1,0)</f>
        <v>0</v>
      </c>
    </row>
    <row r="148" spans="1:9" s="22" customFormat="1" ht="125.25" customHeight="1" x14ac:dyDescent="0.25">
      <c r="A148" s="94"/>
      <c r="B148" s="75" t="s">
        <v>165</v>
      </c>
      <c r="C148" s="41"/>
      <c r="D148" s="58"/>
      <c r="E148" s="76"/>
      <c r="F148" s="76"/>
      <c r="G148" s="44"/>
      <c r="H148" s="175"/>
      <c r="I148" s="246">
        <f>IF(I147=1,1,0)</f>
        <v>0</v>
      </c>
    </row>
    <row r="149" spans="1:9" s="22" customFormat="1" x14ac:dyDescent="0.3">
      <c r="A149" s="94"/>
      <c r="B149" s="74"/>
      <c r="C149" s="41"/>
      <c r="D149" s="58"/>
      <c r="E149" s="76"/>
      <c r="F149" s="76"/>
      <c r="G149" s="44"/>
      <c r="H149" s="175"/>
      <c r="I149" s="246">
        <f>IF(I148=1,1,0)</f>
        <v>0</v>
      </c>
    </row>
    <row r="150" spans="1:9" s="22" customFormat="1" ht="18.75" x14ac:dyDescent="0.25">
      <c r="A150" s="94" t="s">
        <v>166</v>
      </c>
      <c r="B150" s="74" t="s">
        <v>167</v>
      </c>
      <c r="C150" s="41" t="s">
        <v>19</v>
      </c>
      <c r="D150" s="42"/>
      <c r="E150" s="76">
        <v>9.8800000000000008</v>
      </c>
      <c r="F150" s="42">
        <f>E150*(1+C$1910)</f>
        <v>12.119796000000003</v>
      </c>
      <c r="G150" s="42">
        <f>D150*F150</f>
        <v>0</v>
      </c>
      <c r="H150" s="175"/>
      <c r="I150" s="246">
        <f>IF(D150&lt;&gt;0,1,0)</f>
        <v>0</v>
      </c>
    </row>
    <row r="151" spans="1:9" s="22" customFormat="1" ht="139.5" customHeight="1" x14ac:dyDescent="0.25">
      <c r="A151" s="94"/>
      <c r="B151" s="75" t="s">
        <v>168</v>
      </c>
      <c r="C151" s="41"/>
      <c r="D151" s="58"/>
      <c r="E151" s="76"/>
      <c r="F151" s="76"/>
      <c r="G151" s="44"/>
      <c r="H151" s="175"/>
      <c r="I151" s="246">
        <f>IF(I150=1,1,0)</f>
        <v>0</v>
      </c>
    </row>
    <row r="152" spans="1:9" s="22" customFormat="1" x14ac:dyDescent="0.3">
      <c r="A152" s="94"/>
      <c r="B152" s="75"/>
      <c r="C152" s="41"/>
      <c r="D152" s="58"/>
      <c r="E152" s="76"/>
      <c r="F152" s="76"/>
      <c r="G152" s="44"/>
      <c r="H152" s="175"/>
      <c r="I152" s="246">
        <f>IF(I151=1,1,0)</f>
        <v>0</v>
      </c>
    </row>
    <row r="153" spans="1:9" s="22" customFormat="1" ht="18.75" x14ac:dyDescent="0.25">
      <c r="A153" s="94" t="s">
        <v>169</v>
      </c>
      <c r="B153" s="74" t="s">
        <v>170</v>
      </c>
      <c r="C153" s="41" t="s">
        <v>23</v>
      </c>
      <c r="D153" s="42"/>
      <c r="E153" s="76">
        <v>4.5999999999999996</v>
      </c>
      <c r="F153" s="42">
        <f>E153*(1+C$1910)</f>
        <v>5.6428200000000004</v>
      </c>
      <c r="G153" s="42">
        <f>D153*F153</f>
        <v>0</v>
      </c>
      <c r="H153" s="175"/>
      <c r="I153" s="246">
        <f>IF(D153&lt;&gt;0,1,0)</f>
        <v>0</v>
      </c>
    </row>
    <row r="154" spans="1:9" s="22" customFormat="1" ht="141.75" x14ac:dyDescent="0.25">
      <c r="A154" s="94"/>
      <c r="B154" s="73" t="s">
        <v>171</v>
      </c>
      <c r="C154" s="41"/>
      <c r="D154" s="58"/>
      <c r="E154" s="76"/>
      <c r="F154" s="76"/>
      <c r="G154" s="44"/>
      <c r="H154" s="175"/>
      <c r="I154" s="246">
        <f>IF(I153=1,1,0)</f>
        <v>0</v>
      </c>
    </row>
    <row r="155" spans="1:9" s="22" customFormat="1" x14ac:dyDescent="0.3">
      <c r="A155" s="94"/>
      <c r="B155" s="75"/>
      <c r="C155" s="41"/>
      <c r="D155" s="58"/>
      <c r="E155" s="76"/>
      <c r="F155" s="76"/>
      <c r="G155" s="44"/>
      <c r="H155" s="175"/>
      <c r="I155" s="246">
        <f>IF(I154=1,1,0)</f>
        <v>0</v>
      </c>
    </row>
    <row r="156" spans="1:9" s="22" customFormat="1" ht="18.75" x14ac:dyDescent="0.25">
      <c r="A156" s="94" t="s">
        <v>172</v>
      </c>
      <c r="B156" s="74" t="s">
        <v>173</v>
      </c>
      <c r="C156" s="41" t="s">
        <v>27</v>
      </c>
      <c r="D156" s="42"/>
      <c r="E156" s="76">
        <v>42.58</v>
      </c>
      <c r="F156" s="42">
        <f>E156*(1+C$1910)</f>
        <v>52.232886000000001</v>
      </c>
      <c r="G156" s="42">
        <f>D156*F156</f>
        <v>0</v>
      </c>
      <c r="H156" s="175"/>
      <c r="I156" s="246">
        <f>IF(D156&lt;&gt;0,1,0)</f>
        <v>0</v>
      </c>
    </row>
    <row r="157" spans="1:9" s="22" customFormat="1" ht="135" customHeight="1" x14ac:dyDescent="0.25">
      <c r="A157" s="94"/>
      <c r="B157" s="73" t="s">
        <v>174</v>
      </c>
      <c r="C157" s="41"/>
      <c r="D157" s="58"/>
      <c r="E157" s="76"/>
      <c r="F157" s="76"/>
      <c r="G157" s="44"/>
      <c r="H157" s="175"/>
      <c r="I157" s="246">
        <f>IF(I156=1,1,0)</f>
        <v>0</v>
      </c>
    </row>
    <row r="158" spans="1:9" s="22" customFormat="1" x14ac:dyDescent="0.3">
      <c r="A158" s="94"/>
      <c r="B158" s="75"/>
      <c r="C158" s="41"/>
      <c r="D158" s="58"/>
      <c r="E158" s="76"/>
      <c r="F158" s="76"/>
      <c r="G158" s="44"/>
      <c r="H158" s="175"/>
      <c r="I158" s="246">
        <f>IF(I157=1,1,0)</f>
        <v>0</v>
      </c>
    </row>
    <row r="159" spans="1:9" s="22" customFormat="1" ht="18.75" x14ac:dyDescent="0.25">
      <c r="A159" s="94" t="s">
        <v>175</v>
      </c>
      <c r="B159" s="77" t="s">
        <v>176</v>
      </c>
      <c r="C159" s="41" t="s">
        <v>19</v>
      </c>
      <c r="D159" s="42"/>
      <c r="E159" s="42">
        <v>53.08</v>
      </c>
      <c r="F159" s="42">
        <f>E159*(1+C$1910)</f>
        <v>65.113236000000001</v>
      </c>
      <c r="G159" s="42">
        <f>D159*F159</f>
        <v>0</v>
      </c>
      <c r="H159" s="175"/>
      <c r="I159" s="246">
        <f>IF(D159&lt;&gt;0,1,0)</f>
        <v>0</v>
      </c>
    </row>
    <row r="160" spans="1:9" s="22" customFormat="1" ht="141.75" x14ac:dyDescent="0.25">
      <c r="A160" s="94"/>
      <c r="B160" s="78" t="s">
        <v>177</v>
      </c>
      <c r="C160" s="41"/>
      <c r="D160" s="58"/>
      <c r="E160" s="42"/>
      <c r="F160" s="42"/>
      <c r="G160" s="44"/>
      <c r="H160" s="175"/>
      <c r="I160" s="246">
        <f>IF(I159=1,1,0)</f>
        <v>0</v>
      </c>
    </row>
    <row r="161" spans="1:9" s="22" customFormat="1" x14ac:dyDescent="0.3">
      <c r="A161" s="184"/>
      <c r="B161" s="68"/>
      <c r="C161" s="69"/>
      <c r="D161" s="58"/>
      <c r="E161" s="42"/>
      <c r="F161" s="115"/>
      <c r="G161" s="79"/>
      <c r="H161" s="175"/>
      <c r="I161" s="246">
        <f>IF(I160=1,1,0)</f>
        <v>0</v>
      </c>
    </row>
    <row r="162" spans="1:9" s="22" customFormat="1" ht="18.75" x14ac:dyDescent="0.25">
      <c r="A162" s="179" t="s">
        <v>178</v>
      </c>
      <c r="B162" s="72" t="s">
        <v>179</v>
      </c>
      <c r="C162" s="52" t="s">
        <v>19</v>
      </c>
      <c r="D162" s="42"/>
      <c r="E162" s="42">
        <v>17.53</v>
      </c>
      <c r="F162" s="42">
        <f>E162*(1+C$1910)</f>
        <v>21.504051000000004</v>
      </c>
      <c r="G162" s="42">
        <f>D162*F162</f>
        <v>0</v>
      </c>
      <c r="H162" s="175"/>
      <c r="I162" s="246">
        <f>IF(D162&lt;&gt;0,1,0)</f>
        <v>0</v>
      </c>
    </row>
    <row r="163" spans="1:9" s="22" customFormat="1" ht="126" x14ac:dyDescent="0.25">
      <c r="A163" s="179"/>
      <c r="B163" s="81" t="s">
        <v>180</v>
      </c>
      <c r="C163" s="52"/>
      <c r="D163" s="80"/>
      <c r="E163" s="42"/>
      <c r="F163" s="80"/>
      <c r="G163" s="80"/>
      <c r="H163" s="175"/>
      <c r="I163" s="246">
        <f>IF(I162=1,1,0)</f>
        <v>0</v>
      </c>
    </row>
    <row r="164" spans="1:9" s="22" customFormat="1" x14ac:dyDescent="0.3">
      <c r="A164" s="184"/>
      <c r="B164" s="68"/>
      <c r="C164" s="69"/>
      <c r="D164" s="58"/>
      <c r="E164" s="42"/>
      <c r="F164" s="115"/>
      <c r="G164" s="79"/>
      <c r="H164" s="175"/>
      <c r="I164" s="246">
        <f>IF(I163=1,1,0)</f>
        <v>0</v>
      </c>
    </row>
    <row r="165" spans="1:9" s="22" customFormat="1" ht="18.75" x14ac:dyDescent="0.25">
      <c r="A165" s="185" t="s">
        <v>181</v>
      </c>
      <c r="B165" s="72" t="s">
        <v>182</v>
      </c>
      <c r="C165" s="52" t="s">
        <v>23</v>
      </c>
      <c r="D165" s="42"/>
      <c r="E165" s="42">
        <v>6.76</v>
      </c>
      <c r="F165" s="42">
        <f>E165*(1+C$1910)</f>
        <v>8.2924920000000011</v>
      </c>
      <c r="G165" s="42">
        <f>D165*F165</f>
        <v>0</v>
      </c>
      <c r="H165" s="175"/>
      <c r="I165" s="246">
        <f>IF(D165&lt;&gt;0,1,0)</f>
        <v>0</v>
      </c>
    </row>
    <row r="166" spans="1:9" s="22" customFormat="1" ht="141.75" x14ac:dyDescent="0.25">
      <c r="A166" s="179"/>
      <c r="B166" s="78" t="s">
        <v>183</v>
      </c>
      <c r="C166" s="52"/>
      <c r="D166" s="80"/>
      <c r="E166" s="42"/>
      <c r="F166" s="80"/>
      <c r="G166" s="80"/>
      <c r="H166" s="175"/>
      <c r="I166" s="246">
        <f>IF(I165=1,1,0)</f>
        <v>0</v>
      </c>
    </row>
    <row r="167" spans="1:9" s="22" customFormat="1" x14ac:dyDescent="0.3">
      <c r="A167" s="184"/>
      <c r="B167" s="68"/>
      <c r="C167" s="69"/>
      <c r="D167" s="58"/>
      <c r="E167" s="42"/>
      <c r="F167" s="115"/>
      <c r="G167" s="79"/>
      <c r="H167" s="175"/>
      <c r="I167" s="246">
        <f>IF(I166=1,1,0)</f>
        <v>0</v>
      </c>
    </row>
    <row r="168" spans="1:9" s="22" customFormat="1" ht="18.75" x14ac:dyDescent="0.25">
      <c r="A168" s="185" t="s">
        <v>184</v>
      </c>
      <c r="B168" s="51" t="s">
        <v>185</v>
      </c>
      <c r="C168" s="52" t="s">
        <v>19</v>
      </c>
      <c r="D168" s="42"/>
      <c r="E168" s="42">
        <v>44.31</v>
      </c>
      <c r="F168" s="42">
        <f>E168*(1+C$1910)</f>
        <v>54.355077000000009</v>
      </c>
      <c r="G168" s="42">
        <f>D168*F168</f>
        <v>0</v>
      </c>
      <c r="H168" s="175"/>
      <c r="I168" s="246">
        <f>IF(D168&lt;&gt;0,1,0)</f>
        <v>0</v>
      </c>
    </row>
    <row r="169" spans="1:9" s="22" customFormat="1" ht="141.75" x14ac:dyDescent="0.25">
      <c r="A169" s="185"/>
      <c r="B169" s="81" t="s">
        <v>186</v>
      </c>
      <c r="C169" s="69"/>
      <c r="D169" s="58"/>
      <c r="E169" s="42"/>
      <c r="F169" s="115"/>
      <c r="G169" s="79"/>
      <c r="H169" s="175"/>
      <c r="I169" s="246">
        <f>IF(I168=1,1,0)</f>
        <v>0</v>
      </c>
    </row>
    <row r="170" spans="1:9" s="22" customFormat="1" x14ac:dyDescent="0.3">
      <c r="A170" s="184"/>
      <c r="B170" s="68"/>
      <c r="C170" s="69"/>
      <c r="D170" s="58"/>
      <c r="E170" s="42"/>
      <c r="F170" s="115"/>
      <c r="G170" s="79"/>
      <c r="H170" s="175"/>
      <c r="I170" s="246">
        <f>IF(I169=1,1,0)</f>
        <v>0</v>
      </c>
    </row>
    <row r="171" spans="1:9" s="22" customFormat="1" ht="18.75" x14ac:dyDescent="0.25">
      <c r="A171" s="94" t="s">
        <v>187</v>
      </c>
      <c r="B171" s="57" t="s">
        <v>188</v>
      </c>
      <c r="C171" s="41"/>
      <c r="D171" s="58"/>
      <c r="E171" s="83"/>
      <c r="F171" s="83"/>
      <c r="G171" s="44"/>
      <c r="H171" s="175"/>
      <c r="I171" s="246">
        <f>IF(D174&lt;&gt;0,1,IF(D176&lt;&gt;0,1,IF(D178&lt;&gt;0,1,0)))</f>
        <v>0</v>
      </c>
    </row>
    <row r="172" spans="1:9" s="22" customFormat="1" ht="126" x14ac:dyDescent="0.25">
      <c r="A172" s="184"/>
      <c r="B172" s="68" t="s">
        <v>189</v>
      </c>
      <c r="C172" s="69"/>
      <c r="D172" s="58"/>
      <c r="E172" s="83"/>
      <c r="F172" s="83"/>
      <c r="G172" s="44"/>
      <c r="H172" s="175"/>
      <c r="I172" s="246">
        <f>IF(I171=1,1,0)</f>
        <v>0</v>
      </c>
    </row>
    <row r="173" spans="1:9" s="22" customFormat="1" x14ac:dyDescent="0.3">
      <c r="A173" s="184"/>
      <c r="B173" s="57"/>
      <c r="C173" s="69"/>
      <c r="D173" s="58"/>
      <c r="E173" s="83"/>
      <c r="F173" s="83"/>
      <c r="G173" s="44"/>
      <c r="H173" s="175"/>
      <c r="I173" s="246">
        <f>IF(I172=1,1,0)</f>
        <v>0</v>
      </c>
    </row>
    <row r="174" spans="1:9" s="22" customFormat="1" ht="18.75" x14ac:dyDescent="0.25">
      <c r="A174" s="94" t="s">
        <v>190</v>
      </c>
      <c r="B174" s="71" t="s">
        <v>191</v>
      </c>
      <c r="C174" s="41" t="s">
        <v>19</v>
      </c>
      <c r="D174" s="42"/>
      <c r="E174" s="42">
        <v>13.87</v>
      </c>
      <c r="F174" s="42">
        <f>E174*(1+C$1910)</f>
        <v>17.014329</v>
      </c>
      <c r="G174" s="42">
        <f>D174*F174</f>
        <v>0</v>
      </c>
      <c r="H174" s="175"/>
      <c r="I174" s="246">
        <f>IF(D174&lt;&gt;0,1,0)</f>
        <v>0</v>
      </c>
    </row>
    <row r="175" spans="1:9" s="22" customFormat="1" x14ac:dyDescent="0.3">
      <c r="A175" s="94"/>
      <c r="B175" s="71"/>
      <c r="C175" s="41"/>
      <c r="D175" s="58"/>
      <c r="E175" s="42"/>
      <c r="F175" s="42"/>
      <c r="G175" s="44"/>
      <c r="H175" s="175"/>
      <c r="I175" s="246">
        <f>IF(I174=1,1,0)</f>
        <v>0</v>
      </c>
    </row>
    <row r="176" spans="1:9" s="22" customFormat="1" ht="18.75" x14ac:dyDescent="0.25">
      <c r="A176" s="94" t="s">
        <v>192</v>
      </c>
      <c r="B176" s="71" t="s">
        <v>193</v>
      </c>
      <c r="C176" s="41" t="s">
        <v>19</v>
      </c>
      <c r="D176" s="42"/>
      <c r="E176" s="42">
        <v>5.46</v>
      </c>
      <c r="F176" s="42">
        <f>E176*(1+C$1910)</f>
        <v>6.697782000000001</v>
      </c>
      <c r="G176" s="42">
        <f>D176*F176</f>
        <v>0</v>
      </c>
      <c r="H176" s="175"/>
      <c r="I176" s="246">
        <f>IF(D176&lt;&gt;0,1,0)</f>
        <v>0</v>
      </c>
    </row>
    <row r="177" spans="1:9" s="22" customFormat="1" x14ac:dyDescent="0.3">
      <c r="A177" s="94"/>
      <c r="B177" s="68"/>
      <c r="C177" s="41"/>
      <c r="D177" s="58"/>
      <c r="E177" s="42"/>
      <c r="F177" s="42"/>
      <c r="G177" s="44"/>
      <c r="H177" s="175"/>
      <c r="I177" s="246">
        <f>IF(I176=1,1,0)</f>
        <v>0</v>
      </c>
    </row>
    <row r="178" spans="1:9" s="22" customFormat="1" ht="18.75" x14ac:dyDescent="0.25">
      <c r="A178" s="94" t="s">
        <v>194</v>
      </c>
      <c r="B178" s="71" t="s">
        <v>195</v>
      </c>
      <c r="C178" s="41" t="s">
        <v>19</v>
      </c>
      <c r="D178" s="42"/>
      <c r="E178" s="42">
        <v>6.18</v>
      </c>
      <c r="F178" s="42">
        <f>E178*(1+C$1910)</f>
        <v>7.5810060000000004</v>
      </c>
      <c r="G178" s="42">
        <f>D178*F178</f>
        <v>0</v>
      </c>
      <c r="H178" s="175"/>
      <c r="I178" s="246">
        <f>IF(D178&lt;&gt;0,1,0)</f>
        <v>0</v>
      </c>
    </row>
    <row r="179" spans="1:9" s="22" customFormat="1" ht="18" customHeight="1" x14ac:dyDescent="0.3">
      <c r="A179" s="223" t="s">
        <v>1968</v>
      </c>
      <c r="B179" s="225"/>
      <c r="C179" s="217"/>
      <c r="D179" s="238"/>
      <c r="E179" s="209" t="s">
        <v>67</v>
      </c>
      <c r="F179" s="237"/>
      <c r="G179" s="66">
        <f>SUM(G54:G178)</f>
        <v>0</v>
      </c>
      <c r="H179" s="175"/>
      <c r="I179" s="245" t="s">
        <v>1973</v>
      </c>
    </row>
    <row r="180" spans="1:9" s="22" customFormat="1" x14ac:dyDescent="0.3">
      <c r="A180" s="172" t="s">
        <v>196</v>
      </c>
      <c r="B180" s="228" t="s">
        <v>197</v>
      </c>
      <c r="C180" s="229"/>
      <c r="D180" s="229"/>
      <c r="E180" s="230"/>
      <c r="F180" s="230"/>
      <c r="G180" s="232"/>
      <c r="H180" s="175"/>
      <c r="I180" s="245" t="s">
        <v>1973</v>
      </c>
    </row>
    <row r="181" spans="1:9" s="22" customFormat="1" ht="19.899999999999999" x14ac:dyDescent="0.3">
      <c r="A181" s="94" t="s">
        <v>198</v>
      </c>
      <c r="B181" s="45" t="s">
        <v>199</v>
      </c>
      <c r="C181" s="41" t="s">
        <v>78</v>
      </c>
      <c r="D181" s="42"/>
      <c r="E181" s="42">
        <v>67.39</v>
      </c>
      <c r="F181" s="42">
        <f>E181*(1+C$1910)</f>
        <v>82.667313000000007</v>
      </c>
      <c r="G181" s="42">
        <f>D181*F181</f>
        <v>0</v>
      </c>
      <c r="H181" s="175"/>
      <c r="I181" s="246">
        <f>IF(D181&lt;&gt;0,1,0)</f>
        <v>0</v>
      </c>
    </row>
    <row r="182" spans="1:9" s="22" customFormat="1" ht="63" x14ac:dyDescent="0.25">
      <c r="A182" s="94"/>
      <c r="B182" s="43" t="s">
        <v>200</v>
      </c>
      <c r="C182" s="41"/>
      <c r="D182" s="58"/>
      <c r="E182" s="42"/>
      <c r="F182" s="42"/>
      <c r="G182" s="44"/>
      <c r="H182" s="175"/>
      <c r="I182" s="246">
        <f>IF(I181=1,1,0)</f>
        <v>0</v>
      </c>
    </row>
    <row r="183" spans="1:9" s="22" customFormat="1" x14ac:dyDescent="0.3">
      <c r="A183" s="94"/>
      <c r="B183" s="45"/>
      <c r="C183" s="41"/>
      <c r="D183" s="58"/>
      <c r="E183" s="42"/>
      <c r="F183" s="42"/>
      <c r="G183" s="44"/>
      <c r="H183" s="175"/>
      <c r="I183" s="246">
        <f>IF(I182=1,1,0)</f>
        <v>0</v>
      </c>
    </row>
    <row r="184" spans="1:9" s="22" customFormat="1" ht="31.5" x14ac:dyDescent="0.25">
      <c r="A184" s="94" t="s">
        <v>201</v>
      </c>
      <c r="B184" s="45" t="s">
        <v>202</v>
      </c>
      <c r="C184" s="41" t="s">
        <v>78</v>
      </c>
      <c r="D184" s="215">
        <v>1594.46</v>
      </c>
      <c r="E184" s="42">
        <v>67.39</v>
      </c>
      <c r="F184" s="42">
        <f>E184*(1+C$1910)</f>
        <v>82.667313000000007</v>
      </c>
      <c r="G184" s="42">
        <f>D184*F184</f>
        <v>131809.72388598003</v>
      </c>
      <c r="H184" s="175" t="s">
        <v>1848</v>
      </c>
      <c r="I184" s="246">
        <f>IF(D184&lt;&gt;0,1,0)</f>
        <v>1</v>
      </c>
    </row>
    <row r="185" spans="1:9" s="22" customFormat="1" ht="63" x14ac:dyDescent="0.25">
      <c r="A185" s="94"/>
      <c r="B185" s="43" t="s">
        <v>203</v>
      </c>
      <c r="C185" s="41"/>
      <c r="D185" s="42"/>
      <c r="E185" s="42"/>
      <c r="F185" s="42"/>
      <c r="G185" s="44"/>
      <c r="H185" s="175"/>
      <c r="I185" s="246">
        <f>IF(I184=1,1,0)</f>
        <v>1</v>
      </c>
    </row>
    <row r="186" spans="1:9" s="22" customFormat="1" x14ac:dyDescent="0.3">
      <c r="A186" s="94"/>
      <c r="B186" s="45"/>
      <c r="C186" s="41"/>
      <c r="D186" s="42"/>
      <c r="E186" s="42"/>
      <c r="F186" s="42"/>
      <c r="G186" s="44"/>
      <c r="H186" s="175"/>
      <c r="I186" s="246">
        <f>IF(I185=1,1,0)</f>
        <v>1</v>
      </c>
    </row>
    <row r="187" spans="1:9" s="22" customFormat="1" ht="21" x14ac:dyDescent="0.25">
      <c r="A187" s="94" t="s">
        <v>204</v>
      </c>
      <c r="B187" s="45" t="s">
        <v>205</v>
      </c>
      <c r="C187" s="41" t="s">
        <v>78</v>
      </c>
      <c r="D187" s="42"/>
      <c r="E187" s="42">
        <v>39.479999999999997</v>
      </c>
      <c r="F187" s="42">
        <f>E187*(1+C$1910)</f>
        <v>48.430115999999998</v>
      </c>
      <c r="G187" s="42">
        <f>D187*F187</f>
        <v>0</v>
      </c>
      <c r="H187" s="175"/>
      <c r="I187" s="246">
        <f>IF(D187&lt;&gt;0,1,0)</f>
        <v>0</v>
      </c>
    </row>
    <row r="188" spans="1:9" s="22" customFormat="1" ht="47.25" x14ac:dyDescent="0.25">
      <c r="A188" s="94"/>
      <c r="B188" s="43" t="s">
        <v>206</v>
      </c>
      <c r="C188" s="41"/>
      <c r="D188" s="42"/>
      <c r="E188" s="42"/>
      <c r="F188" s="42"/>
      <c r="G188" s="44"/>
      <c r="H188" s="175"/>
      <c r="I188" s="246">
        <f>IF(I187=1,1,0)</f>
        <v>0</v>
      </c>
    </row>
    <row r="189" spans="1:9" s="22" customFormat="1" x14ac:dyDescent="0.3">
      <c r="A189" s="94"/>
      <c r="B189" s="45"/>
      <c r="C189" s="41"/>
      <c r="D189" s="42"/>
      <c r="E189" s="42"/>
      <c r="F189" s="42"/>
      <c r="G189" s="44"/>
      <c r="H189" s="175"/>
      <c r="I189" s="246">
        <f>IF(I188=1,1,0)</f>
        <v>0</v>
      </c>
    </row>
    <row r="190" spans="1:9" s="22" customFormat="1" ht="31.5" x14ac:dyDescent="0.25">
      <c r="A190" s="94" t="s">
        <v>207</v>
      </c>
      <c r="B190" s="45" t="s">
        <v>208</v>
      </c>
      <c r="C190" s="41" t="s">
        <v>31</v>
      </c>
      <c r="D190" s="215">
        <v>742.55</v>
      </c>
      <c r="E190" s="42">
        <v>22.72</v>
      </c>
      <c r="F190" s="42">
        <f>E190*(1+C$1910)</f>
        <v>27.870624000000003</v>
      </c>
      <c r="G190" s="42">
        <f>D190*F190</f>
        <v>20695.331851200001</v>
      </c>
      <c r="H190" s="175" t="s">
        <v>1848</v>
      </c>
      <c r="I190" s="246">
        <f>IF(D190&lt;&gt;0,1,0)</f>
        <v>1</v>
      </c>
    </row>
    <row r="191" spans="1:9" s="22" customFormat="1" ht="47.25" x14ac:dyDescent="0.25">
      <c r="A191" s="94"/>
      <c r="B191" s="43" t="s">
        <v>209</v>
      </c>
      <c r="C191" s="41"/>
      <c r="D191" s="42"/>
      <c r="E191" s="42"/>
      <c r="F191" s="42"/>
      <c r="G191" s="44"/>
      <c r="H191" s="175"/>
      <c r="I191" s="246">
        <f>IF(I190=1,1,0)</f>
        <v>1</v>
      </c>
    </row>
    <row r="192" spans="1:9" s="22" customFormat="1" x14ac:dyDescent="0.3">
      <c r="A192" s="94"/>
      <c r="B192" s="45"/>
      <c r="C192" s="41"/>
      <c r="D192" s="42"/>
      <c r="E192" s="42"/>
      <c r="F192" s="42"/>
      <c r="G192" s="44"/>
      <c r="H192" s="175"/>
      <c r="I192" s="246">
        <f>IF(I191=1,1,0)</f>
        <v>1</v>
      </c>
    </row>
    <row r="193" spans="1:9" s="22" customFormat="1" ht="31.5" x14ac:dyDescent="0.25">
      <c r="A193" s="94" t="s">
        <v>210</v>
      </c>
      <c r="B193" s="45" t="s">
        <v>211</v>
      </c>
      <c r="C193" s="41" t="s">
        <v>78</v>
      </c>
      <c r="D193" s="215">
        <v>1442.38</v>
      </c>
      <c r="E193" s="42">
        <v>67.39</v>
      </c>
      <c r="F193" s="42">
        <f>E193*(1+C$1910)</f>
        <v>82.667313000000007</v>
      </c>
      <c r="G193" s="42">
        <f>D193*F193</f>
        <v>119237.67892494002</v>
      </c>
      <c r="H193" s="175" t="s">
        <v>1848</v>
      </c>
      <c r="I193" s="246">
        <f>IF(D193&lt;&gt;0,1,0)</f>
        <v>1</v>
      </c>
    </row>
    <row r="194" spans="1:9" s="22" customFormat="1" ht="46.5" customHeight="1" x14ac:dyDescent="0.25">
      <c r="A194" s="94"/>
      <c r="B194" s="43" t="s">
        <v>212</v>
      </c>
      <c r="C194" s="41"/>
      <c r="D194" s="42"/>
      <c r="E194" s="42"/>
      <c r="F194" s="42"/>
      <c r="G194" s="44"/>
      <c r="H194" s="175"/>
      <c r="I194" s="246">
        <f>IF(I193=1,1,0)</f>
        <v>1</v>
      </c>
    </row>
    <row r="195" spans="1:9" s="22" customFormat="1" x14ac:dyDescent="0.3">
      <c r="A195" s="94"/>
      <c r="B195" s="45"/>
      <c r="C195" s="41"/>
      <c r="D195" s="42"/>
      <c r="E195" s="42"/>
      <c r="F195" s="42"/>
      <c r="G195" s="44"/>
      <c r="H195" s="175"/>
      <c r="I195" s="246">
        <f>IF(I194=1,1,0)</f>
        <v>1</v>
      </c>
    </row>
    <row r="196" spans="1:9" s="22" customFormat="1" ht="31.5" x14ac:dyDescent="0.25">
      <c r="A196" s="94" t="s">
        <v>213</v>
      </c>
      <c r="B196" s="45" t="s">
        <v>214</v>
      </c>
      <c r="C196" s="41" t="s">
        <v>78</v>
      </c>
      <c r="D196" s="42"/>
      <c r="E196" s="42">
        <v>44.81</v>
      </c>
      <c r="F196" s="42">
        <f>E196*(1+C$1910)</f>
        <v>54.968427000000005</v>
      </c>
      <c r="G196" s="42">
        <f>D196*F196</f>
        <v>0</v>
      </c>
      <c r="H196" s="175"/>
      <c r="I196" s="246">
        <f>IF(D196&lt;&gt;0,1,0)</f>
        <v>0</v>
      </c>
    </row>
    <row r="197" spans="1:9" s="22" customFormat="1" ht="66" customHeight="1" x14ac:dyDescent="0.25">
      <c r="A197" s="94"/>
      <c r="B197" s="43" t="s">
        <v>215</v>
      </c>
      <c r="C197" s="41"/>
      <c r="D197" s="58"/>
      <c r="E197" s="42"/>
      <c r="F197" s="42"/>
      <c r="G197" s="44"/>
      <c r="H197" s="175"/>
      <c r="I197" s="246">
        <f>IF(I196=1,1,0)</f>
        <v>0</v>
      </c>
    </row>
    <row r="198" spans="1:9" s="22" customFormat="1" x14ac:dyDescent="0.3">
      <c r="A198" s="94"/>
      <c r="B198" s="43"/>
      <c r="C198" s="41"/>
      <c r="D198" s="58"/>
      <c r="E198" s="42"/>
      <c r="F198" s="42"/>
      <c r="G198" s="44"/>
      <c r="H198" s="175"/>
      <c r="I198" s="246">
        <f>IF(I197=1,1,0)</f>
        <v>0</v>
      </c>
    </row>
    <row r="199" spans="1:9" s="22" customFormat="1" ht="21" x14ac:dyDescent="0.25">
      <c r="A199" s="94" t="s">
        <v>216</v>
      </c>
      <c r="B199" s="45" t="s">
        <v>217</v>
      </c>
      <c r="C199" s="41" t="s">
        <v>78</v>
      </c>
      <c r="D199" s="42"/>
      <c r="E199" s="42">
        <v>327</v>
      </c>
      <c r="F199" s="42">
        <f>E199*(1+C$1910)</f>
        <v>401.13090000000005</v>
      </c>
      <c r="G199" s="42">
        <f>D199*F199</f>
        <v>0</v>
      </c>
      <c r="H199" s="175"/>
      <c r="I199" s="246">
        <f>IF(D199&lt;&gt;0,1,0)</f>
        <v>0</v>
      </c>
    </row>
    <row r="200" spans="1:9" s="22" customFormat="1" ht="78.75" x14ac:dyDescent="0.25">
      <c r="A200" s="94"/>
      <c r="B200" s="43" t="s">
        <v>218</v>
      </c>
      <c r="C200" s="41"/>
      <c r="D200" s="42"/>
      <c r="E200" s="42"/>
      <c r="F200" s="42"/>
      <c r="G200" s="44"/>
      <c r="H200" s="175"/>
      <c r="I200" s="246">
        <f>IF(I199=1,1,0)</f>
        <v>0</v>
      </c>
    </row>
    <row r="201" spans="1:9" s="22" customFormat="1" x14ac:dyDescent="0.3">
      <c r="A201" s="94"/>
      <c r="B201" s="45"/>
      <c r="C201" s="41"/>
      <c r="D201" s="42"/>
      <c r="E201" s="42"/>
      <c r="F201" s="42"/>
      <c r="G201" s="44"/>
      <c r="H201" s="175"/>
      <c r="I201" s="246">
        <f>IF(I200=1,1,0)</f>
        <v>0</v>
      </c>
    </row>
    <row r="202" spans="1:9" s="22" customFormat="1" ht="31.5" x14ac:dyDescent="0.25">
      <c r="A202" s="94" t="s">
        <v>219</v>
      </c>
      <c r="B202" s="45" t="s">
        <v>220</v>
      </c>
      <c r="C202" s="41" t="s">
        <v>31</v>
      </c>
      <c r="D202" s="42"/>
      <c r="E202" s="42">
        <v>4.71</v>
      </c>
      <c r="F202" s="42">
        <f>E202*(1+C$1910)</f>
        <v>5.7777570000000003</v>
      </c>
      <c r="G202" s="42">
        <f>D202*F202</f>
        <v>0</v>
      </c>
      <c r="H202" s="175"/>
      <c r="I202" s="246">
        <f>IF(D202&lt;&gt;0,1,0)</f>
        <v>0</v>
      </c>
    </row>
    <row r="203" spans="1:9" s="22" customFormat="1" ht="110.25" x14ac:dyDescent="0.25">
      <c r="A203" s="94"/>
      <c r="B203" s="43" t="s">
        <v>221</v>
      </c>
      <c r="C203" s="41"/>
      <c r="D203" s="42"/>
      <c r="E203" s="42"/>
      <c r="F203" s="42"/>
      <c r="G203" s="44"/>
      <c r="H203" s="175"/>
      <c r="I203" s="246">
        <f>IF(I202=1,1,0)</f>
        <v>0</v>
      </c>
    </row>
    <row r="204" spans="1:9" s="22" customFormat="1" x14ac:dyDescent="0.3">
      <c r="A204" s="186"/>
      <c r="B204" s="45"/>
      <c r="C204" s="41"/>
      <c r="D204" s="42"/>
      <c r="E204" s="42"/>
      <c r="F204" s="42"/>
      <c r="G204" s="44"/>
      <c r="H204" s="175"/>
      <c r="I204" s="246">
        <f>IF(I203=1,1,0)</f>
        <v>0</v>
      </c>
    </row>
    <row r="205" spans="1:9" s="22" customFormat="1" ht="18" customHeight="1" x14ac:dyDescent="0.25">
      <c r="A205" s="94" t="s">
        <v>222</v>
      </c>
      <c r="B205" s="82" t="s">
        <v>223</v>
      </c>
      <c r="C205" s="41" t="s">
        <v>78</v>
      </c>
      <c r="D205" s="42"/>
      <c r="E205" s="42">
        <v>3.27</v>
      </c>
      <c r="F205" s="42">
        <f>E205*(1+C$1910)</f>
        <v>4.0113090000000007</v>
      </c>
      <c r="G205" s="42">
        <f>D205*F205</f>
        <v>0</v>
      </c>
      <c r="H205" s="175"/>
      <c r="I205" s="246">
        <f>IF(D205&lt;&gt;0,1,0)</f>
        <v>0</v>
      </c>
    </row>
    <row r="206" spans="1:9" s="22" customFormat="1" ht="96.75" customHeight="1" x14ac:dyDescent="0.25">
      <c r="A206" s="94"/>
      <c r="B206" s="43" t="s">
        <v>224</v>
      </c>
      <c r="C206" s="60"/>
      <c r="D206" s="42"/>
      <c r="E206" s="42"/>
      <c r="F206" s="42"/>
      <c r="G206" s="44"/>
      <c r="H206" s="175"/>
      <c r="I206" s="246">
        <f>IF(I205=1,1,0)</f>
        <v>0</v>
      </c>
    </row>
    <row r="207" spans="1:9" s="22" customFormat="1" ht="18" customHeight="1" x14ac:dyDescent="0.3">
      <c r="A207" s="223" t="s">
        <v>1968</v>
      </c>
      <c r="B207" s="225" t="s">
        <v>225</v>
      </c>
      <c r="C207" s="217"/>
      <c r="D207" s="238"/>
      <c r="E207" s="209" t="s">
        <v>67</v>
      </c>
      <c r="F207" s="237"/>
      <c r="G207" s="66">
        <f>SUM(G181:G205)</f>
        <v>271742.73466212006</v>
      </c>
      <c r="H207" s="175"/>
      <c r="I207" s="245" t="s">
        <v>1973</v>
      </c>
    </row>
    <row r="208" spans="1:9" s="22" customFormat="1" ht="18.75" x14ac:dyDescent="0.25">
      <c r="A208" s="172" t="s">
        <v>226</v>
      </c>
      <c r="B208" s="228" t="s">
        <v>227</v>
      </c>
      <c r="C208" s="229"/>
      <c r="D208" s="230"/>
      <c r="E208" s="231"/>
      <c r="F208" s="231"/>
      <c r="G208" s="232"/>
      <c r="H208" s="175"/>
      <c r="I208" s="245" t="s">
        <v>1973</v>
      </c>
    </row>
    <row r="209" spans="1:9" s="22" customFormat="1" ht="31.5" x14ac:dyDescent="0.25">
      <c r="A209" s="94" t="s">
        <v>228</v>
      </c>
      <c r="B209" s="45" t="s">
        <v>229</v>
      </c>
      <c r="C209" s="41" t="s">
        <v>230</v>
      </c>
      <c r="D209" s="215">
        <v>15986.9</v>
      </c>
      <c r="E209" s="42">
        <v>13.88</v>
      </c>
      <c r="F209" s="42">
        <f>E209*(1+C$1910)</f>
        <v>17.026596000000001</v>
      </c>
      <c r="G209" s="42">
        <f>D209*F209</f>
        <v>272202.48759239999</v>
      </c>
      <c r="H209" s="175" t="s">
        <v>1848</v>
      </c>
      <c r="I209" s="246">
        <f>IF(D209&lt;&gt;0,1,0)</f>
        <v>1</v>
      </c>
    </row>
    <row r="210" spans="1:9" s="22" customFormat="1" ht="78.75" x14ac:dyDescent="0.25">
      <c r="A210" s="94"/>
      <c r="B210" s="43" t="s">
        <v>231</v>
      </c>
      <c r="C210" s="41"/>
      <c r="D210" s="84"/>
      <c r="E210" s="42"/>
      <c r="F210" s="42"/>
      <c r="G210" s="44"/>
      <c r="H210" s="175"/>
      <c r="I210" s="246">
        <f>IF(I209=1,1,0)</f>
        <v>1</v>
      </c>
    </row>
    <row r="211" spans="1:9" s="22" customFormat="1" x14ac:dyDescent="0.3">
      <c r="A211" s="94"/>
      <c r="B211" s="43"/>
      <c r="C211" s="41"/>
      <c r="D211" s="84"/>
      <c r="E211" s="42"/>
      <c r="F211" s="42"/>
      <c r="G211" s="44"/>
      <c r="H211" s="175"/>
      <c r="I211" s="246">
        <f>IF(I210=1,1,0)</f>
        <v>1</v>
      </c>
    </row>
    <row r="212" spans="1:9" s="22" customFormat="1" ht="31.5" x14ac:dyDescent="0.25">
      <c r="A212" s="94" t="s">
        <v>232</v>
      </c>
      <c r="B212" s="45" t="s">
        <v>233</v>
      </c>
      <c r="C212" s="41" t="s">
        <v>31</v>
      </c>
      <c r="D212" s="215">
        <v>2703.13</v>
      </c>
      <c r="E212" s="42">
        <v>60.61</v>
      </c>
      <c r="F212" s="42">
        <f>E212*(1+C$1910)</f>
        <v>74.350287000000009</v>
      </c>
      <c r="G212" s="42">
        <f>D212*F212</f>
        <v>200978.49129831002</v>
      </c>
      <c r="H212" s="175" t="s">
        <v>1848</v>
      </c>
      <c r="I212" s="246">
        <f>IF(D212&lt;&gt;0,1,0)</f>
        <v>1</v>
      </c>
    </row>
    <row r="213" spans="1:9" s="22" customFormat="1" ht="64.5" customHeight="1" x14ac:dyDescent="0.25">
      <c r="A213" s="94"/>
      <c r="B213" s="43" t="s">
        <v>234</v>
      </c>
      <c r="C213" s="41"/>
      <c r="D213" s="42"/>
      <c r="E213" s="42"/>
      <c r="F213" s="42"/>
      <c r="G213" s="44"/>
      <c r="H213" s="175"/>
      <c r="I213" s="246">
        <f>IF(I212=1,1,0)</f>
        <v>1</v>
      </c>
    </row>
    <row r="214" spans="1:9" s="22" customFormat="1" x14ac:dyDescent="0.3">
      <c r="A214" s="94"/>
      <c r="B214" s="43"/>
      <c r="C214" s="41"/>
      <c r="D214" s="42"/>
      <c r="E214" s="42"/>
      <c r="F214" s="42"/>
      <c r="G214" s="44"/>
      <c r="H214" s="175"/>
      <c r="I214" s="246">
        <f>IF(I213=1,1,0)</f>
        <v>1</v>
      </c>
    </row>
    <row r="215" spans="1:9" s="22" customFormat="1" ht="31.5" x14ac:dyDescent="0.25">
      <c r="A215" s="187" t="s">
        <v>235</v>
      </c>
      <c r="B215" s="45" t="s">
        <v>236</v>
      </c>
      <c r="C215" s="41" t="s">
        <v>78</v>
      </c>
      <c r="D215" s="42"/>
      <c r="E215" s="42">
        <v>2147.9</v>
      </c>
      <c r="F215" s="42">
        <f>E215*(1+C$1910)</f>
        <v>2634.8289300000006</v>
      </c>
      <c r="G215" s="42">
        <f>D215*F215</f>
        <v>0</v>
      </c>
      <c r="H215" s="175"/>
      <c r="I215" s="246">
        <f>IF(D215&lt;&gt;0,1,0)</f>
        <v>0</v>
      </c>
    </row>
    <row r="216" spans="1:9" s="22" customFormat="1" ht="174.75" customHeight="1" x14ac:dyDescent="0.25">
      <c r="A216" s="94"/>
      <c r="B216" s="43" t="s">
        <v>237</v>
      </c>
      <c r="C216" s="41"/>
      <c r="D216" s="42"/>
      <c r="E216" s="42"/>
      <c r="F216" s="115"/>
      <c r="G216" s="79"/>
      <c r="H216" s="175"/>
      <c r="I216" s="246">
        <f>IF(I215=1,1,0)</f>
        <v>0</v>
      </c>
    </row>
    <row r="217" spans="1:9" s="22" customFormat="1" x14ac:dyDescent="0.3">
      <c r="A217" s="94"/>
      <c r="B217" s="85"/>
      <c r="C217" s="41"/>
      <c r="D217" s="42"/>
      <c r="E217" s="42"/>
      <c r="F217" s="115"/>
      <c r="G217" s="79"/>
      <c r="H217" s="175"/>
      <c r="I217" s="246">
        <f>IF(I216=1,1,0)</f>
        <v>0</v>
      </c>
    </row>
    <row r="218" spans="1:9" s="22" customFormat="1" ht="31.5" x14ac:dyDescent="0.25">
      <c r="A218" s="94" t="s">
        <v>238</v>
      </c>
      <c r="B218" s="45" t="s">
        <v>239</v>
      </c>
      <c r="C218" s="41" t="s">
        <v>240</v>
      </c>
      <c r="D218" s="215">
        <v>53.89</v>
      </c>
      <c r="E218" s="42">
        <v>691.42</v>
      </c>
      <c r="F218" s="42">
        <f>E218*(1+C$1910)</f>
        <v>848.16491400000007</v>
      </c>
      <c r="G218" s="42">
        <f>D218*F218</f>
        <v>45707.607215460004</v>
      </c>
      <c r="H218" s="175" t="s">
        <v>1848</v>
      </c>
      <c r="I218" s="246">
        <f>IF(D218&lt;&gt;0,1,0)</f>
        <v>1</v>
      </c>
    </row>
    <row r="219" spans="1:9" s="22" customFormat="1" ht="78" customHeight="1" x14ac:dyDescent="0.25">
      <c r="A219" s="94"/>
      <c r="B219" s="43" t="s">
        <v>241</v>
      </c>
      <c r="C219" s="41"/>
      <c r="D219" s="42"/>
      <c r="E219" s="42"/>
      <c r="F219" s="42"/>
      <c r="G219" s="44"/>
      <c r="H219" s="175"/>
      <c r="I219" s="246">
        <f>IF(I218=1,1,0)</f>
        <v>1</v>
      </c>
    </row>
    <row r="220" spans="1:9" s="22" customFormat="1" x14ac:dyDescent="0.3">
      <c r="A220" s="94"/>
      <c r="B220" s="43"/>
      <c r="C220" s="41"/>
      <c r="D220" s="42"/>
      <c r="E220" s="42"/>
      <c r="F220" s="42"/>
      <c r="G220" s="44"/>
      <c r="H220" s="175"/>
      <c r="I220" s="246">
        <f>IF(I219=1,1,0)</f>
        <v>1</v>
      </c>
    </row>
    <row r="221" spans="1:9" s="22" customFormat="1" ht="31.5" x14ac:dyDescent="0.25">
      <c r="A221" s="94" t="s">
        <v>242</v>
      </c>
      <c r="B221" s="45" t="s">
        <v>243</v>
      </c>
      <c r="C221" s="41" t="s">
        <v>31</v>
      </c>
      <c r="D221" s="215">
        <v>490.67</v>
      </c>
      <c r="E221" s="42">
        <v>58.52</v>
      </c>
      <c r="F221" s="42">
        <f>E221*(1+C$1910)</f>
        <v>71.786484000000016</v>
      </c>
      <c r="G221" s="42">
        <f>D221*F221</f>
        <v>35223.474104280009</v>
      </c>
      <c r="H221" s="175" t="s">
        <v>1848</v>
      </c>
      <c r="I221" s="246">
        <f>IF(D221&lt;&gt;0,1,0)</f>
        <v>1</v>
      </c>
    </row>
    <row r="222" spans="1:9" s="22" customFormat="1" ht="47.25" x14ac:dyDescent="0.25">
      <c r="A222" s="94"/>
      <c r="B222" s="43" t="s">
        <v>244</v>
      </c>
      <c r="C222" s="41"/>
      <c r="D222" s="42"/>
      <c r="E222" s="42"/>
      <c r="F222" s="42"/>
      <c r="G222" s="44"/>
      <c r="H222" s="175"/>
      <c r="I222" s="246">
        <f>IF(I221=1,1,0)</f>
        <v>1</v>
      </c>
    </row>
    <row r="223" spans="1:9" s="22" customFormat="1" x14ac:dyDescent="0.3">
      <c r="A223" s="94"/>
      <c r="B223" s="43"/>
      <c r="C223" s="41"/>
      <c r="D223" s="42"/>
      <c r="E223" s="42"/>
      <c r="F223" s="42"/>
      <c r="G223" s="44"/>
      <c r="H223" s="175"/>
      <c r="I223" s="246">
        <f>IF(I222=1,1,0)</f>
        <v>1</v>
      </c>
    </row>
    <row r="224" spans="1:9" s="22" customFormat="1" ht="18.75" x14ac:dyDescent="0.25">
      <c r="A224" s="94" t="s">
        <v>245</v>
      </c>
      <c r="B224" s="45" t="s">
        <v>246</v>
      </c>
      <c r="C224" s="41" t="s">
        <v>23</v>
      </c>
      <c r="D224" s="42"/>
      <c r="E224" s="42">
        <v>78.56</v>
      </c>
      <c r="F224" s="42">
        <f>E224*(1+C$1910)</f>
        <v>96.369552000000013</v>
      </c>
      <c r="G224" s="42">
        <f>D224*F224</f>
        <v>0</v>
      </c>
      <c r="H224" s="175"/>
      <c r="I224" s="246">
        <f>IF(D224&lt;&gt;0,1,0)</f>
        <v>0</v>
      </c>
    </row>
    <row r="225" spans="1:9" s="22" customFormat="1" ht="78.75" customHeight="1" x14ac:dyDescent="0.25">
      <c r="A225" s="94"/>
      <c r="B225" s="43" t="s">
        <v>247</v>
      </c>
      <c r="C225" s="41"/>
      <c r="D225" s="42"/>
      <c r="E225" s="42"/>
      <c r="F225" s="42"/>
      <c r="G225" s="44"/>
      <c r="H225" s="175"/>
      <c r="I225" s="246">
        <f>IF(I224=1,1,0)</f>
        <v>0</v>
      </c>
    </row>
    <row r="226" spans="1:9" s="22" customFormat="1" x14ac:dyDescent="0.3">
      <c r="A226" s="94"/>
      <c r="B226" s="45"/>
      <c r="C226" s="41"/>
      <c r="D226" s="42"/>
      <c r="E226" s="42"/>
      <c r="F226" s="42"/>
      <c r="G226" s="44"/>
      <c r="H226" s="175"/>
      <c r="I226" s="246">
        <f>IF(I225=1,1,0)</f>
        <v>0</v>
      </c>
    </row>
    <row r="227" spans="1:9" s="22" customFormat="1" ht="31.5" x14ac:dyDescent="0.25">
      <c r="A227" s="179" t="s">
        <v>248</v>
      </c>
      <c r="B227" s="51" t="s">
        <v>249</v>
      </c>
      <c r="C227" s="52" t="s">
        <v>240</v>
      </c>
      <c r="D227" s="42"/>
      <c r="E227" s="42">
        <v>818.91</v>
      </c>
      <c r="F227" s="42">
        <f>E227*(1+C$1910)</f>
        <v>1004.556897</v>
      </c>
      <c r="G227" s="42">
        <f>D227*F227</f>
        <v>0</v>
      </c>
      <c r="H227" s="175"/>
      <c r="I227" s="246">
        <f>IF(D227&lt;&gt;0,1,0)</f>
        <v>0</v>
      </c>
    </row>
    <row r="228" spans="1:9" s="22" customFormat="1" ht="63" x14ac:dyDescent="0.25">
      <c r="A228" s="179"/>
      <c r="B228" s="53" t="s">
        <v>250</v>
      </c>
      <c r="C228" s="52"/>
      <c r="D228" s="42"/>
      <c r="E228" s="42"/>
      <c r="F228" s="42"/>
      <c r="G228" s="44"/>
      <c r="H228" s="175"/>
      <c r="I228" s="246">
        <f>IF(I227=1,1,0)</f>
        <v>0</v>
      </c>
    </row>
    <row r="229" spans="1:9" s="22" customFormat="1" x14ac:dyDescent="0.3">
      <c r="A229" s="179"/>
      <c r="B229" s="53"/>
      <c r="C229" s="52"/>
      <c r="D229" s="42"/>
      <c r="E229" s="42"/>
      <c r="F229" s="42"/>
      <c r="G229" s="44"/>
      <c r="H229" s="175"/>
      <c r="I229" s="246">
        <f>IF(I228=1,1,0)</f>
        <v>0</v>
      </c>
    </row>
    <row r="230" spans="1:9" s="22" customFormat="1" ht="31.5" x14ac:dyDescent="0.25">
      <c r="A230" s="179" t="s">
        <v>251</v>
      </c>
      <c r="B230" s="51" t="s">
        <v>252</v>
      </c>
      <c r="C230" s="52" t="s">
        <v>23</v>
      </c>
      <c r="D230" s="215">
        <v>2921</v>
      </c>
      <c r="E230" s="42">
        <v>103.23</v>
      </c>
      <c r="F230" s="42">
        <f>E230*(1+C$1910)</f>
        <v>126.63224100000002</v>
      </c>
      <c r="G230" s="42">
        <f>D230*F230</f>
        <v>369892.77596100006</v>
      </c>
      <c r="H230" s="175" t="s">
        <v>1848</v>
      </c>
      <c r="I230" s="246">
        <f>IF(D230&lt;&gt;0,1,0)</f>
        <v>1</v>
      </c>
    </row>
    <row r="231" spans="1:9" s="22" customFormat="1" ht="78.75" x14ac:dyDescent="0.25">
      <c r="A231" s="179"/>
      <c r="B231" s="53" t="s">
        <v>253</v>
      </c>
      <c r="C231" s="52"/>
      <c r="D231" s="55"/>
      <c r="E231" s="55"/>
      <c r="F231" s="55"/>
      <c r="G231" s="56"/>
      <c r="H231" s="175"/>
      <c r="I231" s="246">
        <f>IF(I230=1,1,0)</f>
        <v>1</v>
      </c>
    </row>
    <row r="232" spans="1:9" s="22" customFormat="1" x14ac:dyDescent="0.3">
      <c r="A232" s="94"/>
      <c r="B232" s="45"/>
      <c r="C232" s="41"/>
      <c r="D232" s="42"/>
      <c r="E232" s="42"/>
      <c r="F232" s="42"/>
      <c r="G232" s="44"/>
      <c r="H232" s="175"/>
      <c r="I232" s="246">
        <f>IF(I231=1,1,0)</f>
        <v>1</v>
      </c>
    </row>
    <row r="233" spans="1:9" s="22" customFormat="1" x14ac:dyDescent="0.3">
      <c r="A233" s="94" t="s">
        <v>254</v>
      </c>
      <c r="B233" s="57" t="s">
        <v>255</v>
      </c>
      <c r="C233" s="41"/>
      <c r="D233" s="42"/>
      <c r="E233" s="42"/>
      <c r="F233" s="42"/>
      <c r="G233" s="44"/>
      <c r="H233" s="175"/>
      <c r="I233" s="246">
        <f>IF(D234&lt;&gt;0,1,IF(D237&lt;&gt;0,1,IF(D240&lt;&gt;0,1,0)))</f>
        <v>0</v>
      </c>
    </row>
    <row r="234" spans="1:9" s="22" customFormat="1" ht="52.5" customHeight="1" x14ac:dyDescent="0.25">
      <c r="A234" s="94" t="s">
        <v>256</v>
      </c>
      <c r="B234" s="51" t="s">
        <v>257</v>
      </c>
      <c r="C234" s="41" t="s">
        <v>23</v>
      </c>
      <c r="D234" s="42"/>
      <c r="E234" s="42">
        <v>492.67</v>
      </c>
      <c r="F234" s="42">
        <f>E234*(1+C$1910)</f>
        <v>604.35828900000013</v>
      </c>
      <c r="G234" s="42">
        <f>D234*F234</f>
        <v>0</v>
      </c>
      <c r="H234" s="175"/>
      <c r="I234" s="246">
        <f>IF(D234&lt;&gt;0,1,0)</f>
        <v>0</v>
      </c>
    </row>
    <row r="235" spans="1:9" s="22" customFormat="1" ht="188.25" customHeight="1" x14ac:dyDescent="0.25">
      <c r="A235" s="94"/>
      <c r="B235" s="53" t="s">
        <v>258</v>
      </c>
      <c r="C235" s="41"/>
      <c r="D235" s="58"/>
      <c r="E235" s="42"/>
      <c r="F235" s="42"/>
      <c r="G235" s="44"/>
      <c r="H235" s="175"/>
      <c r="I235" s="246">
        <f>IF(I234=1,1,0)</f>
        <v>0</v>
      </c>
    </row>
    <row r="236" spans="1:9" s="22" customFormat="1" x14ac:dyDescent="0.3">
      <c r="A236" s="94"/>
      <c r="B236" s="43"/>
      <c r="C236" s="41"/>
      <c r="D236" s="58"/>
      <c r="E236" s="42"/>
      <c r="F236" s="42"/>
      <c r="G236" s="44"/>
      <c r="H236" s="175"/>
      <c r="I236" s="246">
        <f>IF(I235=1,1,0)</f>
        <v>0</v>
      </c>
    </row>
    <row r="237" spans="1:9" s="23" customFormat="1" ht="47.25" x14ac:dyDescent="0.25">
      <c r="A237" s="94" t="s">
        <v>259</v>
      </c>
      <c r="B237" s="51" t="s">
        <v>260</v>
      </c>
      <c r="C237" s="41" t="s">
        <v>23</v>
      </c>
      <c r="D237" s="42"/>
      <c r="E237" s="42">
        <v>752.04</v>
      </c>
      <c r="F237" s="42">
        <f>E237*(1+C$1910)</f>
        <v>922.527468</v>
      </c>
      <c r="G237" s="42">
        <f>D237*F237</f>
        <v>0</v>
      </c>
      <c r="H237" s="175"/>
      <c r="I237" s="246">
        <f>IF(D237&lt;&gt;0,1,0)</f>
        <v>0</v>
      </c>
    </row>
    <row r="238" spans="1:9" s="23" customFormat="1" ht="157.5" x14ac:dyDescent="0.25">
      <c r="A238" s="94"/>
      <c r="B238" s="53" t="s">
        <v>261</v>
      </c>
      <c r="C238" s="41"/>
      <c r="D238" s="58"/>
      <c r="E238" s="42"/>
      <c r="F238" s="42"/>
      <c r="G238" s="44"/>
      <c r="H238" s="175"/>
      <c r="I238" s="246">
        <f>IF(I237=1,1,0)</f>
        <v>0</v>
      </c>
    </row>
    <row r="239" spans="1:9" s="23" customFormat="1" x14ac:dyDescent="0.3">
      <c r="A239" s="94"/>
      <c r="B239" s="43"/>
      <c r="C239" s="41"/>
      <c r="D239" s="58"/>
      <c r="E239" s="42"/>
      <c r="F239" s="42"/>
      <c r="G239" s="44"/>
      <c r="H239" s="175"/>
      <c r="I239" s="246">
        <f>IF(I238=1,1,0)</f>
        <v>0</v>
      </c>
    </row>
    <row r="240" spans="1:9" s="23" customFormat="1" ht="31.5" x14ac:dyDescent="0.25">
      <c r="A240" s="94" t="s">
        <v>262</v>
      </c>
      <c r="B240" s="45" t="s">
        <v>263</v>
      </c>
      <c r="C240" s="41" t="s">
        <v>23</v>
      </c>
      <c r="D240" s="42"/>
      <c r="E240" s="42">
        <v>20.25</v>
      </c>
      <c r="F240" s="42">
        <f>E240*(1+C$1910)</f>
        <v>24.840675000000001</v>
      </c>
      <c r="G240" s="42">
        <f>D240*F240</f>
        <v>0</v>
      </c>
      <c r="H240" s="175"/>
      <c r="I240" s="246">
        <f>IF(D240&lt;&gt;0,1,0)</f>
        <v>0</v>
      </c>
    </row>
    <row r="241" spans="1:9" s="23" customFormat="1" ht="47.25" x14ac:dyDescent="0.25">
      <c r="A241" s="94"/>
      <c r="B241" s="53" t="s">
        <v>264</v>
      </c>
      <c r="C241" s="41"/>
      <c r="D241" s="58"/>
      <c r="E241" s="42"/>
      <c r="F241" s="42"/>
      <c r="G241" s="44"/>
      <c r="H241" s="188"/>
      <c r="I241" s="246">
        <f>IF(I240=1,1,0)</f>
        <v>0</v>
      </c>
    </row>
    <row r="242" spans="1:9" s="22" customFormat="1" x14ac:dyDescent="0.3">
      <c r="A242" s="186"/>
      <c r="B242" s="43"/>
      <c r="C242" s="41"/>
      <c r="D242" s="58"/>
      <c r="E242" s="42"/>
      <c r="F242" s="42"/>
      <c r="G242" s="44"/>
      <c r="H242" s="175"/>
      <c r="I242" s="246">
        <f>IF(I241=1,1,0)</f>
        <v>0</v>
      </c>
    </row>
    <row r="243" spans="1:9" s="22" customFormat="1" ht="18.75" x14ac:dyDescent="0.25">
      <c r="A243" s="94" t="s">
        <v>265</v>
      </c>
      <c r="B243" s="57" t="s">
        <v>266</v>
      </c>
      <c r="C243" s="41"/>
      <c r="D243" s="42"/>
      <c r="E243" s="42"/>
      <c r="F243" s="115"/>
      <c r="G243" s="79"/>
      <c r="H243" s="175"/>
      <c r="I243" s="246">
        <f>IF(D244&lt;&gt;0,1,IF(D247&lt;&gt;0,1,IF(D250&lt;&gt;0,1,IF(D253&lt;&gt;0,1,IF(D256&lt;&gt;0,1,IF(D259&lt;&gt;0,1,IF(D262&lt;&gt;0,1,0)))))))</f>
        <v>1</v>
      </c>
    </row>
    <row r="244" spans="1:9" s="22" customFormat="1" ht="31.5" x14ac:dyDescent="0.25">
      <c r="A244" s="187" t="s">
        <v>267</v>
      </c>
      <c r="B244" s="85" t="s">
        <v>268</v>
      </c>
      <c r="C244" s="41" t="s">
        <v>19</v>
      </c>
      <c r="D244" s="215">
        <v>2877.62</v>
      </c>
      <c r="E244" s="42">
        <v>14.38</v>
      </c>
      <c r="F244" s="42">
        <f>E244*(1+C$1910)</f>
        <v>17.639946000000002</v>
      </c>
      <c r="G244" s="42">
        <f>D244*F244</f>
        <v>50761.061408520007</v>
      </c>
      <c r="H244" s="175" t="s">
        <v>1848</v>
      </c>
      <c r="I244" s="246">
        <f>IF(D244&lt;&gt;0,1,0)</f>
        <v>1</v>
      </c>
    </row>
    <row r="245" spans="1:9" s="22" customFormat="1" ht="78.75" x14ac:dyDescent="0.25">
      <c r="A245" s="187"/>
      <c r="B245" s="47" t="s">
        <v>269</v>
      </c>
      <c r="C245" s="41"/>
      <c r="D245" s="41"/>
      <c r="E245" s="42"/>
      <c r="F245" s="115"/>
      <c r="G245" s="79"/>
      <c r="H245" s="175"/>
      <c r="I245" s="246">
        <f>IF(I244=1,1,0)</f>
        <v>1</v>
      </c>
    </row>
    <row r="246" spans="1:9" s="22" customFormat="1" x14ac:dyDescent="0.3">
      <c r="A246" s="187"/>
      <c r="B246" s="47"/>
      <c r="C246" s="41"/>
      <c r="D246" s="41"/>
      <c r="E246" s="42"/>
      <c r="F246" s="115"/>
      <c r="G246" s="79"/>
      <c r="H246" s="175"/>
      <c r="I246" s="246">
        <f>IF(I245=1,1,0)</f>
        <v>1</v>
      </c>
    </row>
    <row r="247" spans="1:9" s="22" customFormat="1" ht="18.75" x14ac:dyDescent="0.25">
      <c r="A247" s="187" t="s">
        <v>270</v>
      </c>
      <c r="B247" s="85" t="s">
        <v>271</v>
      </c>
      <c r="C247" s="41" t="s">
        <v>240</v>
      </c>
      <c r="D247" s="42"/>
      <c r="E247" s="42">
        <v>159.72999999999999</v>
      </c>
      <c r="F247" s="42">
        <f>E247*(1+C$1910)</f>
        <v>195.94079100000002</v>
      </c>
      <c r="G247" s="42">
        <f>D247*F247</f>
        <v>0</v>
      </c>
      <c r="H247" s="175"/>
      <c r="I247" s="246">
        <f>IF(D247&lt;&gt;0,1,0)</f>
        <v>0</v>
      </c>
    </row>
    <row r="248" spans="1:9" s="22" customFormat="1" ht="63" x14ac:dyDescent="0.25">
      <c r="A248" s="187"/>
      <c r="B248" s="47" t="s">
        <v>272</v>
      </c>
      <c r="C248" s="41"/>
      <c r="D248" s="42"/>
      <c r="E248" s="42"/>
      <c r="F248" s="115"/>
      <c r="G248" s="79"/>
      <c r="H248" s="175"/>
      <c r="I248" s="246">
        <f>IF(I247=1,1,0)</f>
        <v>0</v>
      </c>
    </row>
    <row r="249" spans="1:9" s="22" customFormat="1" x14ac:dyDescent="0.3">
      <c r="A249" s="187"/>
      <c r="B249" s="47"/>
      <c r="C249" s="41"/>
      <c r="D249" s="41"/>
      <c r="E249" s="42"/>
      <c r="F249" s="115"/>
      <c r="G249" s="79"/>
      <c r="H249" s="175"/>
      <c r="I249" s="246">
        <f>IF(I248=1,1,0)</f>
        <v>0</v>
      </c>
    </row>
    <row r="250" spans="1:9" s="22" customFormat="1" ht="18.75" x14ac:dyDescent="0.25">
      <c r="A250" s="187" t="s">
        <v>273</v>
      </c>
      <c r="B250" s="85" t="s">
        <v>274</v>
      </c>
      <c r="C250" s="41" t="s">
        <v>240</v>
      </c>
      <c r="D250" s="42"/>
      <c r="E250" s="42">
        <v>173.46</v>
      </c>
      <c r="F250" s="42">
        <f>E250*(1+C$1910)</f>
        <v>212.78338200000002</v>
      </c>
      <c r="G250" s="42">
        <f>D250*F250</f>
        <v>0</v>
      </c>
      <c r="H250" s="175"/>
      <c r="I250" s="246">
        <f>IF(D250&lt;&gt;0,1,0)</f>
        <v>0</v>
      </c>
    </row>
    <row r="251" spans="1:9" s="22" customFormat="1" ht="81.75" customHeight="1" x14ac:dyDescent="0.25">
      <c r="A251" s="187"/>
      <c r="B251" s="86" t="s">
        <v>275</v>
      </c>
      <c r="C251" s="41"/>
      <c r="D251" s="41"/>
      <c r="E251" s="42"/>
      <c r="F251" s="115"/>
      <c r="G251" s="79"/>
      <c r="H251" s="175"/>
      <c r="I251" s="246">
        <f>IF(I250=1,1,0)</f>
        <v>0</v>
      </c>
    </row>
    <row r="252" spans="1:9" s="22" customFormat="1" x14ac:dyDescent="0.3">
      <c r="A252" s="187"/>
      <c r="B252" s="86"/>
      <c r="C252" s="41"/>
      <c r="D252" s="41"/>
      <c r="E252" s="42"/>
      <c r="F252" s="115"/>
      <c r="G252" s="79"/>
      <c r="H252" s="175"/>
      <c r="I252" s="246">
        <f>IF(I251=1,1,0)</f>
        <v>0</v>
      </c>
    </row>
    <row r="253" spans="1:9" s="22" customFormat="1" ht="18.75" x14ac:dyDescent="0.25">
      <c r="A253" s="187" t="s">
        <v>276</v>
      </c>
      <c r="B253" s="85" t="s">
        <v>277</v>
      </c>
      <c r="C253" s="41" t="s">
        <v>23</v>
      </c>
      <c r="D253" s="42"/>
      <c r="E253" s="42">
        <v>20.63</v>
      </c>
      <c r="F253" s="42">
        <f>E253*(1+C$1910)</f>
        <v>25.306821000000003</v>
      </c>
      <c r="G253" s="42">
        <f>D253*F253</f>
        <v>0</v>
      </c>
      <c r="H253" s="175"/>
      <c r="I253" s="246">
        <f>IF(D253&lt;&gt;0,1,0)</f>
        <v>0</v>
      </c>
    </row>
    <row r="254" spans="1:9" s="22" customFormat="1" ht="63" x14ac:dyDescent="0.25">
      <c r="A254" s="187"/>
      <c r="B254" s="47" t="s">
        <v>278</v>
      </c>
      <c r="C254" s="41"/>
      <c r="D254" s="42"/>
      <c r="E254" s="42"/>
      <c r="F254" s="115"/>
      <c r="G254" s="79"/>
      <c r="H254" s="183"/>
      <c r="I254" s="246">
        <f>IF(I253=1,1,0)</f>
        <v>0</v>
      </c>
    </row>
    <row r="255" spans="1:9" s="22" customFormat="1" x14ac:dyDescent="0.3">
      <c r="A255" s="187"/>
      <c r="B255" s="47"/>
      <c r="C255" s="41"/>
      <c r="D255" s="42"/>
      <c r="E255" s="42"/>
      <c r="F255" s="115"/>
      <c r="G255" s="79"/>
      <c r="H255" s="175"/>
      <c r="I255" s="246">
        <f>IF(I254=1,1,0)</f>
        <v>0</v>
      </c>
    </row>
    <row r="256" spans="1:9" s="22" customFormat="1" ht="18.75" x14ac:dyDescent="0.25">
      <c r="A256" s="187" t="s">
        <v>279</v>
      </c>
      <c r="B256" s="87" t="s">
        <v>280</v>
      </c>
      <c r="C256" s="41" t="s">
        <v>23</v>
      </c>
      <c r="D256" s="42"/>
      <c r="E256" s="42">
        <v>24.34</v>
      </c>
      <c r="F256" s="42">
        <f>E256*(1+C$1910)</f>
        <v>29.857878000000003</v>
      </c>
      <c r="G256" s="42">
        <f>D256*F256</f>
        <v>0</v>
      </c>
      <c r="H256" s="175"/>
      <c r="I256" s="246">
        <f>IF(D256&lt;&gt;0,1,0)</f>
        <v>0</v>
      </c>
    </row>
    <row r="257" spans="1:9" s="22" customFormat="1" ht="63" x14ac:dyDescent="0.25">
      <c r="A257" s="187"/>
      <c r="B257" s="88" t="s">
        <v>281</v>
      </c>
      <c r="C257" s="41"/>
      <c r="D257" s="42"/>
      <c r="E257" s="42"/>
      <c r="F257" s="115"/>
      <c r="G257" s="79"/>
      <c r="H257" s="183"/>
      <c r="I257" s="246">
        <f>IF(I256=1,1,0)</f>
        <v>0</v>
      </c>
    </row>
    <row r="258" spans="1:9" s="22" customFormat="1" x14ac:dyDescent="0.3">
      <c r="A258" s="187"/>
      <c r="B258" s="85"/>
      <c r="C258" s="41"/>
      <c r="D258" s="42"/>
      <c r="E258" s="42"/>
      <c r="F258" s="115"/>
      <c r="G258" s="79"/>
      <c r="H258" s="175"/>
      <c r="I258" s="246">
        <f>IF(I257=1,1,0)</f>
        <v>0</v>
      </c>
    </row>
    <row r="259" spans="1:9" s="22" customFormat="1" ht="18.75" x14ac:dyDescent="0.25">
      <c r="A259" s="187" t="s">
        <v>282</v>
      </c>
      <c r="B259" s="85" t="s">
        <v>283</v>
      </c>
      <c r="C259" s="41" t="s">
        <v>19</v>
      </c>
      <c r="D259" s="42"/>
      <c r="E259" s="42">
        <v>8.33</v>
      </c>
      <c r="F259" s="42">
        <f>E259*(1+C$1910)</f>
        <v>10.218411000000001</v>
      </c>
      <c r="G259" s="42">
        <f>D259*F259</f>
        <v>0</v>
      </c>
      <c r="H259" s="175"/>
      <c r="I259" s="246">
        <f>IF(D259&lt;&gt;0,1,0)</f>
        <v>0</v>
      </c>
    </row>
    <row r="260" spans="1:9" s="22" customFormat="1" ht="63" x14ac:dyDescent="0.25">
      <c r="A260" s="187"/>
      <c r="B260" s="47" t="s">
        <v>284</v>
      </c>
      <c r="C260" s="41"/>
      <c r="D260" s="42"/>
      <c r="E260" s="42"/>
      <c r="F260" s="115"/>
      <c r="G260" s="79"/>
      <c r="H260" s="175"/>
      <c r="I260" s="246">
        <f>IF(I259=1,1,0)</f>
        <v>0</v>
      </c>
    </row>
    <row r="261" spans="1:9" s="22" customFormat="1" x14ac:dyDescent="0.3">
      <c r="A261" s="187"/>
      <c r="B261" s="85"/>
      <c r="C261" s="41"/>
      <c r="D261" s="42"/>
      <c r="E261" s="42"/>
      <c r="F261" s="115"/>
      <c r="G261" s="79"/>
      <c r="H261" s="175"/>
      <c r="I261" s="246">
        <f>IF(I260=1,1,0)</f>
        <v>0</v>
      </c>
    </row>
    <row r="262" spans="1:9" s="22" customFormat="1" ht="18.75" x14ac:dyDescent="0.25">
      <c r="A262" s="187" t="s">
        <v>285</v>
      </c>
      <c r="B262" s="74" t="s">
        <v>286</v>
      </c>
      <c r="C262" s="41" t="s">
        <v>27</v>
      </c>
      <c r="D262" s="42"/>
      <c r="E262" s="42">
        <v>11.55</v>
      </c>
      <c r="F262" s="42">
        <f>E262*(1+C$1910)</f>
        <v>14.168385000000002</v>
      </c>
      <c r="G262" s="42">
        <f>D262*F262</f>
        <v>0</v>
      </c>
      <c r="H262" s="175"/>
      <c r="I262" s="246">
        <f>IF(D262&lt;&gt;0,1,0)</f>
        <v>0</v>
      </c>
    </row>
    <row r="263" spans="1:9" s="22" customFormat="1" ht="63" x14ac:dyDescent="0.25">
      <c r="A263" s="94"/>
      <c r="B263" s="89" t="s">
        <v>287</v>
      </c>
      <c r="C263" s="60"/>
      <c r="D263" s="48"/>
      <c r="E263" s="42"/>
      <c r="F263" s="115"/>
      <c r="G263" s="79"/>
      <c r="H263" s="183"/>
      <c r="I263" s="246">
        <f>IF(I262=1,1,0)</f>
        <v>0</v>
      </c>
    </row>
    <row r="264" spans="1:9" s="22" customFormat="1" x14ac:dyDescent="0.3">
      <c r="A264" s="94"/>
      <c r="B264" s="47"/>
      <c r="C264" s="60"/>
      <c r="D264" s="48"/>
      <c r="E264" s="42"/>
      <c r="F264" s="115"/>
      <c r="G264" s="79"/>
      <c r="H264" s="183"/>
      <c r="I264" s="246">
        <f>IF(I263=1,1,0)</f>
        <v>0</v>
      </c>
    </row>
    <row r="265" spans="1:9" s="22" customFormat="1" ht="18.75" x14ac:dyDescent="0.25">
      <c r="A265" s="94" t="s">
        <v>288</v>
      </c>
      <c r="B265" s="57" t="s">
        <v>289</v>
      </c>
      <c r="C265" s="41"/>
      <c r="D265" s="58"/>
      <c r="E265" s="42"/>
      <c r="F265" s="42"/>
      <c r="G265" s="44"/>
      <c r="H265" s="183"/>
      <c r="I265" s="246">
        <f>IF(D266&lt;&gt;0,1,IF(D269&lt;&gt;0,1,0))</f>
        <v>0</v>
      </c>
    </row>
    <row r="266" spans="1:9" s="22" customFormat="1" ht="18.75" x14ac:dyDescent="0.25">
      <c r="A266" s="94" t="s">
        <v>290</v>
      </c>
      <c r="B266" s="45" t="s">
        <v>291</v>
      </c>
      <c r="C266" s="41" t="s">
        <v>27</v>
      </c>
      <c r="D266" s="42"/>
      <c r="E266" s="42">
        <v>693.08</v>
      </c>
      <c r="F266" s="42">
        <f>E266*(1+C$1910)</f>
        <v>850.20123600000011</v>
      </c>
      <c r="G266" s="42">
        <f>D266*F266</f>
        <v>0</v>
      </c>
      <c r="H266" s="183"/>
      <c r="I266" s="246">
        <f>IF(D266&lt;&gt;0,1,0)</f>
        <v>0</v>
      </c>
    </row>
    <row r="267" spans="1:9" s="22" customFormat="1" ht="63" x14ac:dyDescent="0.25">
      <c r="A267" s="94"/>
      <c r="B267" s="43" t="s">
        <v>292</v>
      </c>
      <c r="C267" s="41"/>
      <c r="D267" s="58"/>
      <c r="E267" s="42"/>
      <c r="F267" s="42"/>
      <c r="G267" s="44"/>
      <c r="H267" s="183"/>
      <c r="I267" s="246">
        <f>IF(I266=1,1,0)</f>
        <v>0</v>
      </c>
    </row>
    <row r="268" spans="1:9" s="22" customFormat="1" x14ac:dyDescent="0.3">
      <c r="A268" s="94"/>
      <c r="B268" s="43"/>
      <c r="C268" s="41"/>
      <c r="D268" s="58"/>
      <c r="E268" s="42"/>
      <c r="F268" s="42"/>
      <c r="G268" s="44"/>
      <c r="H268" s="183"/>
      <c r="I268" s="246">
        <f>IF(I267=1,1,0)</f>
        <v>0</v>
      </c>
    </row>
    <row r="269" spans="1:9" s="22" customFormat="1" ht="18.75" x14ac:dyDescent="0.25">
      <c r="A269" s="94" t="s">
        <v>293</v>
      </c>
      <c r="B269" s="45" t="s">
        <v>294</v>
      </c>
      <c r="C269" s="41" t="s">
        <v>23</v>
      </c>
      <c r="D269" s="42"/>
      <c r="E269" s="42">
        <v>72.5</v>
      </c>
      <c r="F269" s="42">
        <f>E269*(1+C$1910)</f>
        <v>88.935750000000013</v>
      </c>
      <c r="G269" s="42">
        <f>D269*F269</f>
        <v>0</v>
      </c>
      <c r="H269" s="183"/>
      <c r="I269" s="246">
        <f>IF(D269&lt;&gt;0,1,0)</f>
        <v>0</v>
      </c>
    </row>
    <row r="270" spans="1:9" s="22" customFormat="1" ht="63" x14ac:dyDescent="0.25">
      <c r="A270" s="94"/>
      <c r="B270" s="43" t="s">
        <v>295</v>
      </c>
      <c r="C270" s="41"/>
      <c r="D270" s="58"/>
      <c r="E270" s="42"/>
      <c r="F270" s="42"/>
      <c r="G270" s="44"/>
      <c r="H270" s="183"/>
      <c r="I270" s="246">
        <f>IF(I269=1,1,0)</f>
        <v>0</v>
      </c>
    </row>
    <row r="271" spans="1:9" s="22" customFormat="1" ht="18" customHeight="1" x14ac:dyDescent="0.3">
      <c r="A271" s="223" t="s">
        <v>1968</v>
      </c>
      <c r="B271" s="224"/>
      <c r="C271" s="217"/>
      <c r="D271" s="238"/>
      <c r="E271" s="209" t="s">
        <v>67</v>
      </c>
      <c r="F271" s="237"/>
      <c r="G271" s="66">
        <f>SUM(G209:G270)</f>
        <v>974765.89757997007</v>
      </c>
      <c r="H271" s="175"/>
      <c r="I271" s="245" t="s">
        <v>1973</v>
      </c>
    </row>
    <row r="272" spans="1:9" s="22" customFormat="1" x14ac:dyDescent="0.3">
      <c r="A272" s="172" t="s">
        <v>296</v>
      </c>
      <c r="B272" s="228" t="s">
        <v>297</v>
      </c>
      <c r="C272" s="229"/>
      <c r="D272" s="229"/>
      <c r="E272" s="230"/>
      <c r="F272" s="230"/>
      <c r="G272" s="232"/>
      <c r="H272" s="175"/>
      <c r="I272" s="245" t="s">
        <v>1973</v>
      </c>
    </row>
    <row r="273" spans="1:9" s="22" customFormat="1" ht="31.5" x14ac:dyDescent="0.25">
      <c r="A273" s="174" t="s">
        <v>298</v>
      </c>
      <c r="B273" s="45" t="s">
        <v>299</v>
      </c>
      <c r="C273" s="41" t="s">
        <v>230</v>
      </c>
      <c r="D273" s="215">
        <v>17216.04</v>
      </c>
      <c r="E273" s="42">
        <v>13.88</v>
      </c>
      <c r="F273" s="42">
        <f>E273*(1+C$1910)</f>
        <v>17.026596000000001</v>
      </c>
      <c r="G273" s="42">
        <f>D273*F273</f>
        <v>293130.55779984005</v>
      </c>
      <c r="H273" s="175" t="s">
        <v>1848</v>
      </c>
      <c r="I273" s="246">
        <f>IF(D273&lt;&gt;0,1,0)</f>
        <v>1</v>
      </c>
    </row>
    <row r="274" spans="1:9" s="22" customFormat="1" ht="84.75" customHeight="1" x14ac:dyDescent="0.25">
      <c r="A274" s="94"/>
      <c r="B274" s="43" t="s">
        <v>300</v>
      </c>
      <c r="C274" s="41"/>
      <c r="D274" s="58"/>
      <c r="E274" s="42"/>
      <c r="F274" s="42"/>
      <c r="G274" s="44"/>
      <c r="H274" s="175"/>
      <c r="I274" s="246">
        <f>IF(I273=1,1,0)</f>
        <v>1</v>
      </c>
    </row>
    <row r="275" spans="1:9" s="22" customFormat="1" x14ac:dyDescent="0.3">
      <c r="A275" s="94"/>
      <c r="B275" s="45"/>
      <c r="C275" s="41"/>
      <c r="D275" s="58"/>
      <c r="E275" s="42"/>
      <c r="F275" s="42"/>
      <c r="G275" s="44"/>
      <c r="H275" s="175"/>
      <c r="I275" s="246">
        <f>IF(I274=1,1,0)</f>
        <v>1</v>
      </c>
    </row>
    <row r="276" spans="1:9" s="22" customFormat="1" ht="31.5" x14ac:dyDescent="0.25">
      <c r="A276" s="94" t="s">
        <v>301</v>
      </c>
      <c r="B276" s="45" t="s">
        <v>302</v>
      </c>
      <c r="C276" s="41" t="s">
        <v>31</v>
      </c>
      <c r="D276" s="215">
        <v>4522.45</v>
      </c>
      <c r="E276" s="42">
        <v>78.02</v>
      </c>
      <c r="F276" s="42">
        <f>E276*(1+C$1910)</f>
        <v>95.707134000000011</v>
      </c>
      <c r="G276" s="42">
        <f>D276*F276</f>
        <v>432830.72815830004</v>
      </c>
      <c r="H276" s="175" t="s">
        <v>1848</v>
      </c>
      <c r="I276" s="246">
        <f>IF(D276&lt;&gt;0,1,0)</f>
        <v>1</v>
      </c>
    </row>
    <row r="277" spans="1:9" s="22" customFormat="1" ht="94.5" x14ac:dyDescent="0.25">
      <c r="A277" s="94"/>
      <c r="B277" s="43" t="s">
        <v>303</v>
      </c>
      <c r="C277" s="41"/>
      <c r="D277" s="58"/>
      <c r="E277" s="42"/>
      <c r="F277" s="42"/>
      <c r="G277" s="44"/>
      <c r="H277" s="175"/>
      <c r="I277" s="246">
        <f>IF(I276=1,1,0)</f>
        <v>1</v>
      </c>
    </row>
    <row r="278" spans="1:9" s="22" customFormat="1" x14ac:dyDescent="0.3">
      <c r="A278" s="94"/>
      <c r="B278" s="43"/>
      <c r="C278" s="41"/>
      <c r="D278" s="58"/>
      <c r="E278" s="42"/>
      <c r="F278" s="42"/>
      <c r="G278" s="44"/>
      <c r="H278" s="175"/>
      <c r="I278" s="246">
        <f>IF(I277=1,1,0)</f>
        <v>1</v>
      </c>
    </row>
    <row r="279" spans="1:9" s="22" customFormat="1" ht="31.5" x14ac:dyDescent="0.25">
      <c r="A279" s="94" t="s">
        <v>304</v>
      </c>
      <c r="B279" s="45" t="s">
        <v>305</v>
      </c>
      <c r="C279" s="41" t="s">
        <v>31</v>
      </c>
      <c r="D279" s="42"/>
      <c r="E279" s="42">
        <v>84.77</v>
      </c>
      <c r="F279" s="42">
        <f>E279*(1+C$1910)</f>
        <v>103.98735900000001</v>
      </c>
      <c r="G279" s="42">
        <f>D279*F279</f>
        <v>0</v>
      </c>
      <c r="H279" s="175"/>
      <c r="I279" s="246">
        <f>IF(D279&lt;&gt;0,1,0)</f>
        <v>0</v>
      </c>
    </row>
    <row r="280" spans="1:9" s="22" customFormat="1" ht="94.5" customHeight="1" x14ac:dyDescent="0.25">
      <c r="A280" s="94"/>
      <c r="B280" s="43" t="s">
        <v>306</v>
      </c>
      <c r="C280" s="41"/>
      <c r="D280" s="58"/>
      <c r="E280" s="42"/>
      <c r="F280" s="42"/>
      <c r="G280" s="44"/>
      <c r="H280" s="175"/>
      <c r="I280" s="246">
        <f>IF(I279=1,1,0)</f>
        <v>0</v>
      </c>
    </row>
    <row r="281" spans="1:9" s="22" customFormat="1" x14ac:dyDescent="0.3">
      <c r="A281" s="94"/>
      <c r="B281" s="43"/>
      <c r="C281" s="41"/>
      <c r="D281" s="58"/>
      <c r="E281" s="42"/>
      <c r="F281" s="42"/>
      <c r="G281" s="44"/>
      <c r="H281" s="175"/>
      <c r="I281" s="246">
        <f>IF(I280=1,1,0)</f>
        <v>0</v>
      </c>
    </row>
    <row r="282" spans="1:9" s="22" customFormat="1" ht="31.5" x14ac:dyDescent="0.25">
      <c r="A282" s="94" t="s">
        <v>307</v>
      </c>
      <c r="B282" s="45" t="s">
        <v>308</v>
      </c>
      <c r="C282" s="41" t="s">
        <v>31</v>
      </c>
      <c r="D282" s="42"/>
      <c r="E282" s="42">
        <v>57.67</v>
      </c>
      <c r="F282" s="42">
        <f>E282*(1+C$1910)</f>
        <v>70.743789000000007</v>
      </c>
      <c r="G282" s="42">
        <f>D282*F282</f>
        <v>0</v>
      </c>
      <c r="H282" s="175"/>
      <c r="I282" s="246">
        <f>IF(D282&lt;&gt;0,1,0)</f>
        <v>0</v>
      </c>
    </row>
    <row r="283" spans="1:9" s="22" customFormat="1" ht="78.75" x14ac:dyDescent="0.25">
      <c r="A283" s="94"/>
      <c r="B283" s="43" t="s">
        <v>309</v>
      </c>
      <c r="C283" s="41"/>
      <c r="D283" s="58"/>
      <c r="E283" s="42"/>
      <c r="F283" s="42"/>
      <c r="G283" s="44"/>
      <c r="H283" s="175"/>
      <c r="I283" s="246">
        <f>IF(I282=1,1,0)</f>
        <v>0</v>
      </c>
    </row>
    <row r="284" spans="1:9" s="22" customFormat="1" x14ac:dyDescent="0.3">
      <c r="A284" s="94"/>
      <c r="B284" s="43"/>
      <c r="C284" s="41"/>
      <c r="D284" s="58"/>
      <c r="E284" s="42"/>
      <c r="F284" s="42"/>
      <c r="G284" s="44"/>
      <c r="H284" s="175"/>
      <c r="I284" s="246">
        <f>IF(I283=1,1,0)</f>
        <v>0</v>
      </c>
    </row>
    <row r="285" spans="1:9" s="22" customFormat="1" ht="21" x14ac:dyDescent="0.25">
      <c r="A285" s="94" t="s">
        <v>310</v>
      </c>
      <c r="B285" s="45" t="s">
        <v>311</v>
      </c>
      <c r="C285" s="41" t="s">
        <v>78</v>
      </c>
      <c r="D285" s="42"/>
      <c r="E285" s="42">
        <v>3009.71</v>
      </c>
      <c r="F285" s="42">
        <f>E285*(1+C$1910)</f>
        <v>3692.0112570000006</v>
      </c>
      <c r="G285" s="42">
        <f>D285*F285</f>
        <v>0</v>
      </c>
      <c r="H285" s="175"/>
      <c r="I285" s="246">
        <f>IF(D285&lt;&gt;0,1,0)</f>
        <v>0</v>
      </c>
    </row>
    <row r="286" spans="1:9" s="22" customFormat="1" ht="189" x14ac:dyDescent="0.25">
      <c r="A286" s="94"/>
      <c r="B286" s="43" t="s">
        <v>312</v>
      </c>
      <c r="C286" s="41"/>
      <c r="D286" s="42"/>
      <c r="E286" s="42"/>
      <c r="F286" s="42"/>
      <c r="G286" s="44"/>
      <c r="H286" s="175"/>
      <c r="I286" s="246">
        <f>IF(I285=1,1,0)</f>
        <v>0</v>
      </c>
    </row>
    <row r="287" spans="1:9" s="22" customFormat="1" x14ac:dyDescent="0.3">
      <c r="A287" s="94"/>
      <c r="B287" s="45"/>
      <c r="C287" s="41"/>
      <c r="D287" s="42"/>
      <c r="E287" s="42"/>
      <c r="F287" s="42"/>
      <c r="G287" s="44"/>
      <c r="H287" s="175"/>
      <c r="I287" s="246">
        <f>IF(I286=1,1,0)</f>
        <v>0</v>
      </c>
    </row>
    <row r="288" spans="1:9" s="22" customFormat="1" ht="31.5" x14ac:dyDescent="0.25">
      <c r="A288" s="94" t="s">
        <v>313</v>
      </c>
      <c r="B288" s="90" t="s">
        <v>314</v>
      </c>
      <c r="C288" s="41" t="s">
        <v>78</v>
      </c>
      <c r="D288" s="42"/>
      <c r="E288" s="42">
        <v>697.62</v>
      </c>
      <c r="F288" s="42">
        <f>E288*(1+C$1910)</f>
        <v>855.77045400000009</v>
      </c>
      <c r="G288" s="42">
        <f>D288*F288</f>
        <v>0</v>
      </c>
      <c r="H288" s="175"/>
      <c r="I288" s="246">
        <f>IF(D288&lt;&gt;0,1,0)</f>
        <v>0</v>
      </c>
    </row>
    <row r="289" spans="1:9" s="22" customFormat="1" ht="81.75" customHeight="1" x14ac:dyDescent="0.25">
      <c r="A289" s="94"/>
      <c r="B289" s="91" t="s">
        <v>315</v>
      </c>
      <c r="C289" s="41"/>
      <c r="D289" s="58"/>
      <c r="E289" s="42"/>
      <c r="F289" s="42"/>
      <c r="G289" s="44"/>
      <c r="H289" s="175"/>
      <c r="I289" s="246">
        <f>IF(I288=1,1,0)</f>
        <v>0</v>
      </c>
    </row>
    <row r="290" spans="1:9" s="22" customFormat="1" x14ac:dyDescent="0.3">
      <c r="A290" s="94"/>
      <c r="B290" s="91"/>
      <c r="C290" s="41"/>
      <c r="D290" s="58"/>
      <c r="E290" s="42"/>
      <c r="F290" s="42"/>
      <c r="G290" s="44"/>
      <c r="H290" s="175"/>
      <c r="I290" s="246">
        <f>IF(I289=1,1,0)</f>
        <v>0</v>
      </c>
    </row>
    <row r="291" spans="1:9" s="22" customFormat="1" ht="65.25" customHeight="1" x14ac:dyDescent="0.25">
      <c r="A291" s="94" t="s">
        <v>316</v>
      </c>
      <c r="B291" s="90" t="s">
        <v>317</v>
      </c>
      <c r="C291" s="41" t="s">
        <v>240</v>
      </c>
      <c r="D291" s="215">
        <v>511.01</v>
      </c>
      <c r="E291" s="42">
        <v>729.01</v>
      </c>
      <c r="F291" s="42">
        <f>E291*(1+C$1910)</f>
        <v>894.27656700000011</v>
      </c>
      <c r="G291" s="42">
        <f>D291*F291</f>
        <v>456984.26850267005</v>
      </c>
      <c r="H291" s="175" t="s">
        <v>1902</v>
      </c>
      <c r="I291" s="246">
        <f>IF(D291&lt;&gt;0,1,0)</f>
        <v>1</v>
      </c>
    </row>
    <row r="292" spans="1:9" s="22" customFormat="1" ht="88.5" customHeight="1" x14ac:dyDescent="0.25">
      <c r="A292" s="94"/>
      <c r="B292" s="91" t="s">
        <v>318</v>
      </c>
      <c r="C292" s="41"/>
      <c r="D292" s="58"/>
      <c r="E292" s="42"/>
      <c r="F292" s="42"/>
      <c r="G292" s="44"/>
      <c r="H292" s="175"/>
      <c r="I292" s="246">
        <f>IF(I291=1,1,0)</f>
        <v>1</v>
      </c>
    </row>
    <row r="293" spans="1:9" s="22" customFormat="1" x14ac:dyDescent="0.3">
      <c r="A293" s="94"/>
      <c r="B293" s="43"/>
      <c r="C293" s="41"/>
      <c r="D293" s="58"/>
      <c r="E293" s="42"/>
      <c r="F293" s="42"/>
      <c r="G293" s="44"/>
      <c r="H293" s="175"/>
      <c r="I293" s="246">
        <f>IF(I292=1,1,0)</f>
        <v>1</v>
      </c>
    </row>
    <row r="294" spans="1:9" s="22" customFormat="1" ht="31.5" x14ac:dyDescent="0.25">
      <c r="A294" s="94" t="s">
        <v>319</v>
      </c>
      <c r="B294" s="92" t="s">
        <v>320</v>
      </c>
      <c r="C294" s="41" t="s">
        <v>31</v>
      </c>
      <c r="D294" s="215">
        <v>161.58000000000001</v>
      </c>
      <c r="E294" s="42">
        <v>273.10000000000002</v>
      </c>
      <c r="F294" s="42">
        <f>E294*(1+C$1910)</f>
        <v>335.01177000000007</v>
      </c>
      <c r="G294" s="42">
        <f>D294*F294</f>
        <v>54131.201796600013</v>
      </c>
      <c r="H294" s="175" t="s">
        <v>1848</v>
      </c>
      <c r="I294" s="246">
        <f>IF(D294&lt;&gt;0,1,0)</f>
        <v>1</v>
      </c>
    </row>
    <row r="295" spans="1:9" s="22" customFormat="1" ht="141.75" customHeight="1" x14ac:dyDescent="0.25">
      <c r="A295" s="94"/>
      <c r="B295" s="91" t="s">
        <v>321</v>
      </c>
      <c r="C295" s="41"/>
      <c r="D295" s="58"/>
      <c r="E295" s="42"/>
      <c r="F295" s="42"/>
      <c r="G295" s="44"/>
      <c r="H295" s="175"/>
      <c r="I295" s="246">
        <f>IF(I294=1,1,0)</f>
        <v>1</v>
      </c>
    </row>
    <row r="296" spans="1:9" s="22" customFormat="1" x14ac:dyDescent="0.3">
      <c r="A296" s="94"/>
      <c r="B296" s="91"/>
      <c r="C296" s="41"/>
      <c r="D296" s="58"/>
      <c r="E296" s="42"/>
      <c r="F296" s="42"/>
      <c r="G296" s="44"/>
      <c r="H296" s="175"/>
      <c r="I296" s="246">
        <f>IF(I295=1,1,0)</f>
        <v>1</v>
      </c>
    </row>
    <row r="297" spans="1:9" s="22" customFormat="1" ht="31.5" x14ac:dyDescent="0.25">
      <c r="A297" s="94" t="s">
        <v>322</v>
      </c>
      <c r="B297" s="92" t="s">
        <v>323</v>
      </c>
      <c r="C297" s="41" t="s">
        <v>31</v>
      </c>
      <c r="D297" s="42"/>
      <c r="E297" s="42">
        <v>295.43</v>
      </c>
      <c r="F297" s="42">
        <f>E297*(1+C$1910)</f>
        <v>362.40398100000004</v>
      </c>
      <c r="G297" s="42">
        <f>D297*F297</f>
        <v>0</v>
      </c>
      <c r="H297" s="175"/>
      <c r="I297" s="246">
        <f>IF(D297&lt;&gt;0,1,0)</f>
        <v>0</v>
      </c>
    </row>
    <row r="298" spans="1:9" s="22" customFormat="1" ht="141.75" x14ac:dyDescent="0.25">
      <c r="A298" s="94"/>
      <c r="B298" s="91" t="s">
        <v>324</v>
      </c>
      <c r="C298" s="41"/>
      <c r="D298" s="58"/>
      <c r="E298" s="42"/>
      <c r="F298" s="42"/>
      <c r="G298" s="44"/>
      <c r="H298" s="175"/>
      <c r="I298" s="246">
        <f>IF(I297=1,1,0)</f>
        <v>0</v>
      </c>
    </row>
    <row r="299" spans="1:9" s="22" customFormat="1" x14ac:dyDescent="0.3">
      <c r="A299" s="94"/>
      <c r="B299" s="43"/>
      <c r="C299" s="41"/>
      <c r="D299" s="58"/>
      <c r="E299" s="42"/>
      <c r="F299" s="42"/>
      <c r="G299" s="44"/>
      <c r="H299" s="175"/>
      <c r="I299" s="246">
        <f>IF(I298=1,1,0)</f>
        <v>0</v>
      </c>
    </row>
    <row r="300" spans="1:9" s="22" customFormat="1" ht="18.75" x14ac:dyDescent="0.25">
      <c r="A300" s="94" t="s">
        <v>325</v>
      </c>
      <c r="B300" s="45" t="s">
        <v>326</v>
      </c>
      <c r="C300" s="41" t="s">
        <v>240</v>
      </c>
      <c r="D300" s="42"/>
      <c r="E300" s="42">
        <v>37.64</v>
      </c>
      <c r="F300" s="42">
        <f>E300*(1+C$1910)</f>
        <v>46.172988000000004</v>
      </c>
      <c r="G300" s="42">
        <f>D300*F300</f>
        <v>0</v>
      </c>
      <c r="H300" s="175"/>
      <c r="I300" s="246">
        <f>IF(D300&lt;&gt;0,1,0)</f>
        <v>0</v>
      </c>
    </row>
    <row r="301" spans="1:9" s="22" customFormat="1" ht="78.75" x14ac:dyDescent="0.25">
      <c r="A301" s="94"/>
      <c r="B301" s="43" t="s">
        <v>327</v>
      </c>
      <c r="C301" s="41"/>
      <c r="D301" s="58"/>
      <c r="E301" s="42"/>
      <c r="F301" s="42"/>
      <c r="G301" s="44"/>
      <c r="H301" s="175"/>
      <c r="I301" s="246">
        <f>IF(I300=1,1,0)</f>
        <v>0</v>
      </c>
    </row>
    <row r="302" spans="1:9" s="22" customFormat="1" x14ac:dyDescent="0.3">
      <c r="A302" s="94"/>
      <c r="B302" s="43"/>
      <c r="C302" s="41"/>
      <c r="D302" s="58"/>
      <c r="E302" s="42"/>
      <c r="F302" s="42"/>
      <c r="G302" s="44"/>
      <c r="H302" s="175"/>
      <c r="I302" s="246">
        <f>IF(I301=1,1,0)</f>
        <v>0</v>
      </c>
    </row>
    <row r="303" spans="1:9" s="22" customFormat="1" ht="18.75" x14ac:dyDescent="0.25">
      <c r="A303" s="94" t="s">
        <v>328</v>
      </c>
      <c r="B303" s="45" t="s">
        <v>329</v>
      </c>
      <c r="C303" s="41" t="s">
        <v>19</v>
      </c>
      <c r="D303" s="42"/>
      <c r="E303" s="42">
        <v>0.66</v>
      </c>
      <c r="F303" s="42">
        <f>E303*(1+C$1910)</f>
        <v>0.80962200000000017</v>
      </c>
      <c r="G303" s="42">
        <f>D303*F303</f>
        <v>0</v>
      </c>
      <c r="H303" s="175"/>
      <c r="I303" s="246">
        <f>IF(D303&lt;&gt;0,1,0)</f>
        <v>0</v>
      </c>
    </row>
    <row r="304" spans="1:9" s="22" customFormat="1" ht="63" x14ac:dyDescent="0.25">
      <c r="A304" s="94"/>
      <c r="B304" s="43" t="s">
        <v>330</v>
      </c>
      <c r="C304" s="41"/>
      <c r="D304" s="58"/>
      <c r="E304" s="42"/>
      <c r="F304" s="42"/>
      <c r="G304" s="44"/>
      <c r="H304" s="175"/>
      <c r="I304" s="246">
        <f>IF(I303=1,1,0)</f>
        <v>0</v>
      </c>
    </row>
    <row r="305" spans="1:9" s="22" customFormat="1" x14ac:dyDescent="0.3">
      <c r="A305" s="94"/>
      <c r="B305" s="43"/>
      <c r="C305" s="41"/>
      <c r="D305" s="58"/>
      <c r="E305" s="42"/>
      <c r="F305" s="42"/>
      <c r="G305" s="44"/>
      <c r="H305" s="175"/>
      <c r="I305" s="246">
        <f>IF(I304=1,1,0)</f>
        <v>0</v>
      </c>
    </row>
    <row r="306" spans="1:9" s="22" customFormat="1" ht="31.5" x14ac:dyDescent="0.25">
      <c r="A306" s="94" t="s">
        <v>331</v>
      </c>
      <c r="B306" s="45" t="s">
        <v>332</v>
      </c>
      <c r="C306" s="41" t="s">
        <v>240</v>
      </c>
      <c r="D306" s="215">
        <v>20.32</v>
      </c>
      <c r="E306" s="42">
        <v>2958.93</v>
      </c>
      <c r="F306" s="42">
        <f>E306*(1+C$1910)</f>
        <v>3629.719431</v>
      </c>
      <c r="G306" s="42">
        <f>D306*F306</f>
        <v>73755.898837920002</v>
      </c>
      <c r="H306" s="175" t="s">
        <v>1848</v>
      </c>
      <c r="I306" s="246">
        <f>IF(D306&lt;&gt;0,1,0)</f>
        <v>1</v>
      </c>
    </row>
    <row r="307" spans="1:9" s="22" customFormat="1" ht="81" customHeight="1" x14ac:dyDescent="0.25">
      <c r="A307" s="94"/>
      <c r="B307" s="43" t="s">
        <v>333</v>
      </c>
      <c r="C307" s="41"/>
      <c r="D307" s="58"/>
      <c r="E307" s="42"/>
      <c r="F307" s="42"/>
      <c r="G307" s="44"/>
      <c r="H307" s="175"/>
      <c r="I307" s="246">
        <f>IF(I306=1,1,0)</f>
        <v>1</v>
      </c>
    </row>
    <row r="308" spans="1:9" s="22" customFormat="1" ht="18" customHeight="1" x14ac:dyDescent="0.3">
      <c r="A308" s="223" t="s">
        <v>1968</v>
      </c>
      <c r="B308" s="224"/>
      <c r="C308" s="217"/>
      <c r="D308" s="238"/>
      <c r="E308" s="209" t="s">
        <v>67</v>
      </c>
      <c r="F308" s="237"/>
      <c r="G308" s="66">
        <f>SUM(G273:G307)</f>
        <v>1310832.6550953302</v>
      </c>
      <c r="H308" s="175"/>
      <c r="I308" s="245" t="s">
        <v>1973</v>
      </c>
    </row>
    <row r="309" spans="1:9" s="22" customFormat="1" x14ac:dyDescent="0.3">
      <c r="A309" s="172" t="s">
        <v>334</v>
      </c>
      <c r="B309" s="228" t="s">
        <v>335</v>
      </c>
      <c r="C309" s="208"/>
      <c r="D309" s="233"/>
      <c r="E309" s="231"/>
      <c r="F309" s="231"/>
      <c r="G309" s="232"/>
      <c r="H309" s="175"/>
      <c r="I309" s="245" t="s">
        <v>1973</v>
      </c>
    </row>
    <row r="310" spans="1:9" s="22" customFormat="1" ht="18.75" x14ac:dyDescent="0.25">
      <c r="A310" s="174" t="s">
        <v>336</v>
      </c>
      <c r="B310" s="57" t="s">
        <v>337</v>
      </c>
      <c r="C310" s="41"/>
      <c r="D310" s="58"/>
      <c r="E310" s="83"/>
      <c r="F310" s="83"/>
      <c r="G310" s="44"/>
      <c r="H310" s="175"/>
      <c r="I310" s="246">
        <f>IF(D311&lt;&gt;0,1,IF(D314&lt;&gt;0,1,IF(D317&lt;&gt;0,1,IF(D320&lt;&gt;0,1,IF(D323&lt;&gt;0,1,IF(D326&lt;&gt;0,1,IF(D329&lt;&gt;0,1,IF(D332&lt;&gt;0,1,0))))))))+IF(D335&lt;&gt;0,1,0)</f>
        <v>1</v>
      </c>
    </row>
    <row r="311" spans="1:9" s="22" customFormat="1" ht="31.5" x14ac:dyDescent="0.25">
      <c r="A311" s="94" t="s">
        <v>338</v>
      </c>
      <c r="B311" s="45" t="s">
        <v>339</v>
      </c>
      <c r="C311" s="41" t="s">
        <v>31</v>
      </c>
      <c r="D311" s="215">
        <v>19.149999999999999</v>
      </c>
      <c r="E311" s="42">
        <v>48.53</v>
      </c>
      <c r="F311" s="42">
        <f>E311*(1+C$1910)</f>
        <v>59.531751000000007</v>
      </c>
      <c r="G311" s="42">
        <f>D311*F311</f>
        <v>1140.0330316500001</v>
      </c>
      <c r="H311" s="175" t="s">
        <v>1848</v>
      </c>
      <c r="I311" s="246">
        <f>IF(D311&lt;&gt;0,1,0)</f>
        <v>1</v>
      </c>
    </row>
    <row r="312" spans="1:9" s="22" customFormat="1" ht="94.5" x14ac:dyDescent="0.25">
      <c r="A312" s="94"/>
      <c r="B312" s="43" t="s">
        <v>340</v>
      </c>
      <c r="C312" s="41"/>
      <c r="D312" s="58"/>
      <c r="E312" s="42"/>
      <c r="F312" s="42"/>
      <c r="G312" s="44"/>
      <c r="H312" s="175"/>
      <c r="I312" s="246">
        <f>IF(I311=1,1,0)</f>
        <v>1</v>
      </c>
    </row>
    <row r="313" spans="1:9" s="22" customFormat="1" x14ac:dyDescent="0.3">
      <c r="A313" s="94"/>
      <c r="B313" s="43"/>
      <c r="C313" s="41"/>
      <c r="D313" s="58"/>
      <c r="E313" s="42"/>
      <c r="F313" s="42"/>
      <c r="G313" s="44"/>
      <c r="H313" s="175"/>
      <c r="I313" s="246">
        <f>IF(I312=1,1,0)</f>
        <v>1</v>
      </c>
    </row>
    <row r="314" spans="1:9" s="22" customFormat="1" ht="37.5" customHeight="1" x14ac:dyDescent="0.25">
      <c r="A314" s="94" t="s">
        <v>341</v>
      </c>
      <c r="B314" s="51" t="s">
        <v>342</v>
      </c>
      <c r="C314" s="41" t="s">
        <v>31</v>
      </c>
      <c r="D314" s="215">
        <v>4235.8599999999997</v>
      </c>
      <c r="E314" s="42">
        <v>63.9</v>
      </c>
      <c r="F314" s="42">
        <f>E314*(1+C$1910)</f>
        <v>78.386130000000009</v>
      </c>
      <c r="G314" s="42">
        <f>D314*F314</f>
        <v>332032.67262179998</v>
      </c>
      <c r="H314" s="175" t="s">
        <v>1848</v>
      </c>
      <c r="I314" s="246">
        <f>IF(D314&lt;&gt;0,1,0)</f>
        <v>1</v>
      </c>
    </row>
    <row r="315" spans="1:9" s="22" customFormat="1" ht="94.5" x14ac:dyDescent="0.25">
      <c r="A315" s="94"/>
      <c r="B315" s="53" t="s">
        <v>343</v>
      </c>
      <c r="C315" s="41"/>
      <c r="D315" s="58"/>
      <c r="E315" s="42"/>
      <c r="F315" s="42"/>
      <c r="G315" s="44"/>
      <c r="H315" s="175"/>
      <c r="I315" s="246">
        <f>IF(I314=1,1,0)</f>
        <v>1</v>
      </c>
    </row>
    <row r="316" spans="1:9" s="22" customFormat="1" x14ac:dyDescent="0.3">
      <c r="A316" s="94"/>
      <c r="B316" s="43"/>
      <c r="C316" s="41"/>
      <c r="D316" s="58"/>
      <c r="E316" s="42"/>
      <c r="F316" s="42"/>
      <c r="G316" s="44"/>
      <c r="H316" s="175"/>
      <c r="I316" s="246">
        <f>IF(I315=1,1,0)</f>
        <v>1</v>
      </c>
    </row>
    <row r="317" spans="1:9" s="22" customFormat="1" ht="47.25" x14ac:dyDescent="0.25">
      <c r="A317" s="94" t="s">
        <v>344</v>
      </c>
      <c r="B317" s="45" t="s">
        <v>345</v>
      </c>
      <c r="C317" s="41" t="s">
        <v>31</v>
      </c>
      <c r="D317" s="215">
        <v>509.93</v>
      </c>
      <c r="E317" s="42">
        <v>81.87</v>
      </c>
      <c r="F317" s="42">
        <f>E317*(1+C$1910)</f>
        <v>100.42992900000002</v>
      </c>
      <c r="G317" s="42">
        <f>D317*F317</f>
        <v>51212.233694970011</v>
      </c>
      <c r="H317" s="175" t="s">
        <v>1848</v>
      </c>
      <c r="I317" s="246">
        <f>IF(D317&lt;&gt;0,1,0)</f>
        <v>1</v>
      </c>
    </row>
    <row r="318" spans="1:9" s="22" customFormat="1" ht="94.5" x14ac:dyDescent="0.25">
      <c r="A318" s="94"/>
      <c r="B318" s="43" t="s">
        <v>346</v>
      </c>
      <c r="C318" s="41"/>
      <c r="D318" s="58"/>
      <c r="E318" s="42"/>
      <c r="F318" s="42"/>
      <c r="G318" s="44"/>
      <c r="H318" s="175"/>
      <c r="I318" s="246">
        <f>IF(I317=1,1,0)</f>
        <v>1</v>
      </c>
    </row>
    <row r="319" spans="1:9" s="22" customFormat="1" x14ac:dyDescent="0.3">
      <c r="A319" s="94"/>
      <c r="B319" s="43"/>
      <c r="C319" s="41"/>
      <c r="D319" s="58"/>
      <c r="E319" s="42"/>
      <c r="F319" s="42"/>
      <c r="G319" s="44"/>
      <c r="H319" s="175"/>
      <c r="I319" s="246">
        <f>IF(I318=1,1,0)</f>
        <v>1</v>
      </c>
    </row>
    <row r="320" spans="1:9" s="22" customFormat="1" ht="31.5" customHeight="1" x14ac:dyDescent="0.25">
      <c r="A320" s="94" t="s">
        <v>347</v>
      </c>
      <c r="B320" s="92" t="s">
        <v>348</v>
      </c>
      <c r="C320" s="41" t="s">
        <v>31</v>
      </c>
      <c r="D320" s="42"/>
      <c r="E320" s="42">
        <v>94.67</v>
      </c>
      <c r="F320" s="42">
        <f>E320*(1+C$1910)</f>
        <v>116.13168900000001</v>
      </c>
      <c r="G320" s="42">
        <f>D320*F320</f>
        <v>0</v>
      </c>
      <c r="H320" s="175"/>
      <c r="I320" s="246">
        <f>IF(D320&lt;&gt;0,1,0)</f>
        <v>0</v>
      </c>
    </row>
    <row r="321" spans="1:9" s="22" customFormat="1" ht="63" x14ac:dyDescent="0.25">
      <c r="A321" s="94"/>
      <c r="B321" s="91" t="s">
        <v>349</v>
      </c>
      <c r="C321" s="41"/>
      <c r="D321" s="58"/>
      <c r="E321" s="42"/>
      <c r="F321" s="42"/>
      <c r="G321" s="44"/>
      <c r="H321" s="175"/>
      <c r="I321" s="246">
        <f>IF(I320=1,1,0)</f>
        <v>0</v>
      </c>
    </row>
    <row r="322" spans="1:9" s="22" customFormat="1" x14ac:dyDescent="0.3">
      <c r="A322" s="94"/>
      <c r="B322" s="43"/>
      <c r="C322" s="41"/>
      <c r="D322" s="58"/>
      <c r="E322" s="42"/>
      <c r="F322" s="42"/>
      <c r="G322" s="44"/>
      <c r="H322" s="175"/>
      <c r="I322" s="246">
        <f>IF(I321=1,1,0)</f>
        <v>0</v>
      </c>
    </row>
    <row r="323" spans="1:9" s="22" customFormat="1" ht="31.5" x14ac:dyDescent="0.25">
      <c r="A323" s="94" t="s">
        <v>350</v>
      </c>
      <c r="B323" s="45" t="s">
        <v>351</v>
      </c>
      <c r="C323" s="41" t="s">
        <v>31</v>
      </c>
      <c r="D323" s="42"/>
      <c r="E323" s="42">
        <v>63.79</v>
      </c>
      <c r="F323" s="42">
        <f>E323*(1+C$1910)</f>
        <v>78.251193000000001</v>
      </c>
      <c r="G323" s="42">
        <f>D323*F323</f>
        <v>0</v>
      </c>
      <c r="H323" s="175"/>
      <c r="I323" s="246">
        <f>IF(D323&lt;&gt;0,1,0)</f>
        <v>0</v>
      </c>
    </row>
    <row r="324" spans="1:9" s="22" customFormat="1" ht="94.5" customHeight="1" x14ac:dyDescent="0.25">
      <c r="A324" s="94"/>
      <c r="B324" s="43" t="s">
        <v>352</v>
      </c>
      <c r="C324" s="41"/>
      <c r="D324" s="58"/>
      <c r="E324" s="42"/>
      <c r="F324" s="42"/>
      <c r="G324" s="44"/>
      <c r="H324" s="175"/>
      <c r="I324" s="246">
        <f>IF(I323=1,1,0)</f>
        <v>0</v>
      </c>
    </row>
    <row r="325" spans="1:9" s="22" customFormat="1" x14ac:dyDescent="0.3">
      <c r="A325" s="94"/>
      <c r="B325" s="43"/>
      <c r="C325" s="41"/>
      <c r="D325" s="58"/>
      <c r="E325" s="42"/>
      <c r="F325" s="42"/>
      <c r="G325" s="44"/>
      <c r="H325" s="175"/>
      <c r="I325" s="246">
        <f>IF(I324=1,1,0)</f>
        <v>0</v>
      </c>
    </row>
    <row r="326" spans="1:9" s="22" customFormat="1" ht="31.5" x14ac:dyDescent="0.25">
      <c r="A326" s="94" t="s">
        <v>353</v>
      </c>
      <c r="B326" s="45" t="s">
        <v>354</v>
      </c>
      <c r="C326" s="41" t="s">
        <v>31</v>
      </c>
      <c r="D326" s="42"/>
      <c r="E326" s="42">
        <v>99.5</v>
      </c>
      <c r="F326" s="42">
        <f>E326*(1+C$1910)</f>
        <v>122.05665000000002</v>
      </c>
      <c r="G326" s="42">
        <f>D326*F326</f>
        <v>0</v>
      </c>
      <c r="H326" s="175"/>
      <c r="I326" s="246">
        <f>IF(D326&lt;&gt;0,1,0)</f>
        <v>0</v>
      </c>
    </row>
    <row r="327" spans="1:9" s="22" customFormat="1" ht="96" customHeight="1" x14ac:dyDescent="0.25">
      <c r="A327" s="94"/>
      <c r="B327" s="43" t="s">
        <v>355</v>
      </c>
      <c r="C327" s="41"/>
      <c r="D327" s="58"/>
      <c r="E327" s="42"/>
      <c r="F327" s="42"/>
      <c r="G327" s="44"/>
      <c r="H327" s="175"/>
      <c r="I327" s="246">
        <f>IF(I326=1,1,0)</f>
        <v>0</v>
      </c>
    </row>
    <row r="328" spans="1:9" s="22" customFormat="1" x14ac:dyDescent="0.3">
      <c r="A328" s="94"/>
      <c r="B328" s="43"/>
      <c r="C328" s="41"/>
      <c r="D328" s="58"/>
      <c r="E328" s="42"/>
      <c r="F328" s="42"/>
      <c r="G328" s="44"/>
      <c r="H328" s="175"/>
      <c r="I328" s="246">
        <f>IF(I327=1,1,0)</f>
        <v>0</v>
      </c>
    </row>
    <row r="329" spans="1:9" s="22" customFormat="1" ht="31.5" x14ac:dyDescent="0.25">
      <c r="A329" s="94" t="s">
        <v>356</v>
      </c>
      <c r="B329" s="45" t="s">
        <v>357</v>
      </c>
      <c r="C329" s="41" t="s">
        <v>31</v>
      </c>
      <c r="D329" s="42"/>
      <c r="E329" s="42">
        <v>64.69</v>
      </c>
      <c r="F329" s="42">
        <f>E329*(1+C$1910)</f>
        <v>79.355223000000009</v>
      </c>
      <c r="G329" s="42">
        <f>D329*F329</f>
        <v>0</v>
      </c>
      <c r="H329" s="175"/>
      <c r="I329" s="246">
        <f>IF(D329&lt;&gt;0,1,0)</f>
        <v>0</v>
      </c>
    </row>
    <row r="330" spans="1:9" s="23" customFormat="1" ht="94.5" customHeight="1" x14ac:dyDescent="0.25">
      <c r="A330" s="94"/>
      <c r="B330" s="43" t="s">
        <v>358</v>
      </c>
      <c r="C330" s="41"/>
      <c r="D330" s="58"/>
      <c r="E330" s="42"/>
      <c r="F330" s="42"/>
      <c r="G330" s="44"/>
      <c r="H330" s="175"/>
      <c r="I330" s="246">
        <f>IF(I329=1,1,0)</f>
        <v>0</v>
      </c>
    </row>
    <row r="331" spans="1:9" s="23" customFormat="1" x14ac:dyDescent="0.3">
      <c r="A331" s="94"/>
      <c r="B331" s="43"/>
      <c r="C331" s="41"/>
      <c r="D331" s="58"/>
      <c r="E331" s="42"/>
      <c r="F331" s="42"/>
      <c r="G331" s="44"/>
      <c r="H331" s="175"/>
      <c r="I331" s="246">
        <f>IF(I330=1,1,0)</f>
        <v>0</v>
      </c>
    </row>
    <row r="332" spans="1:9" s="22" customFormat="1" ht="47.25" x14ac:dyDescent="0.25">
      <c r="A332" s="94" t="s">
        <v>359</v>
      </c>
      <c r="B332" s="45" t="s">
        <v>360</v>
      </c>
      <c r="C332" s="41" t="s">
        <v>31</v>
      </c>
      <c r="D332" s="42"/>
      <c r="E332" s="42">
        <v>87.26</v>
      </c>
      <c r="F332" s="42">
        <f>E332*(1+C$1910)</f>
        <v>107.04184200000002</v>
      </c>
      <c r="G332" s="42">
        <f>D332*F332</f>
        <v>0</v>
      </c>
      <c r="H332" s="175"/>
      <c r="I332" s="246">
        <f>IF(D332&lt;&gt;0,1,0)</f>
        <v>0</v>
      </c>
    </row>
    <row r="333" spans="1:9" s="22" customFormat="1" ht="81" customHeight="1" x14ac:dyDescent="0.25">
      <c r="A333" s="94"/>
      <c r="B333" s="43" t="s">
        <v>361</v>
      </c>
      <c r="C333" s="41"/>
      <c r="D333" s="42"/>
      <c r="E333" s="42"/>
      <c r="F333" s="42"/>
      <c r="G333" s="44"/>
      <c r="H333" s="175"/>
      <c r="I333" s="246">
        <f>IF(I332=1,1,0)</f>
        <v>0</v>
      </c>
    </row>
    <row r="334" spans="1:9" s="22" customFormat="1" x14ac:dyDescent="0.3">
      <c r="A334" s="94"/>
      <c r="B334" s="43"/>
      <c r="C334" s="41"/>
      <c r="D334" s="42"/>
      <c r="E334" s="42"/>
      <c r="F334" s="42"/>
      <c r="G334" s="44"/>
      <c r="H334" s="175"/>
      <c r="I334" s="246">
        <f>IF(I333=1,1,0)</f>
        <v>0</v>
      </c>
    </row>
    <row r="335" spans="1:9" s="22" customFormat="1" ht="21" customHeight="1" x14ac:dyDescent="0.25">
      <c r="A335" s="94" t="s">
        <v>362</v>
      </c>
      <c r="B335" s="45" t="s">
        <v>363</v>
      </c>
      <c r="C335" s="41" t="s">
        <v>19</v>
      </c>
      <c r="D335" s="42"/>
      <c r="E335" s="42">
        <v>262.49</v>
      </c>
      <c r="F335" s="42">
        <f>E335*(1+C$1910)</f>
        <v>321.99648300000007</v>
      </c>
      <c r="G335" s="42">
        <f>D335*F335</f>
        <v>0</v>
      </c>
      <c r="H335" s="175"/>
      <c r="I335" s="246">
        <f>IF(D335&lt;&gt;0,1,0)</f>
        <v>0</v>
      </c>
    </row>
    <row r="336" spans="1:9" s="22" customFormat="1" ht="98.25" customHeight="1" x14ac:dyDescent="0.25">
      <c r="A336" s="94"/>
      <c r="B336" s="43" t="s">
        <v>364</v>
      </c>
      <c r="C336" s="41"/>
      <c r="D336" s="41"/>
      <c r="E336" s="42"/>
      <c r="F336" s="42"/>
      <c r="G336" s="44"/>
      <c r="H336" s="175"/>
      <c r="I336" s="246">
        <f>IF(I335=1,1,0)</f>
        <v>0</v>
      </c>
    </row>
    <row r="337" spans="1:9" s="22" customFormat="1" ht="18" customHeight="1" x14ac:dyDescent="0.3">
      <c r="A337" s="223" t="s">
        <v>1968</v>
      </c>
      <c r="B337" s="224"/>
      <c r="C337" s="217"/>
      <c r="D337" s="238"/>
      <c r="E337" s="209" t="s">
        <v>67</v>
      </c>
      <c r="F337" s="237"/>
      <c r="G337" s="66">
        <f>SUM(G310:G336)</f>
        <v>384384.93934842001</v>
      </c>
      <c r="H337" s="175"/>
      <c r="I337" s="245" t="s">
        <v>1973</v>
      </c>
    </row>
    <row r="338" spans="1:9" s="22" customFormat="1" x14ac:dyDescent="0.3">
      <c r="A338" s="172" t="s">
        <v>365</v>
      </c>
      <c r="B338" s="228" t="s">
        <v>366</v>
      </c>
      <c r="C338" s="229"/>
      <c r="D338" s="233"/>
      <c r="E338" s="230"/>
      <c r="F338" s="230"/>
      <c r="G338" s="232"/>
      <c r="H338" s="175"/>
      <c r="I338" s="245" t="s">
        <v>1973</v>
      </c>
    </row>
    <row r="339" spans="1:9" s="22" customFormat="1" ht="18.75" x14ac:dyDescent="0.25">
      <c r="A339" s="174" t="s">
        <v>367</v>
      </c>
      <c r="B339" s="57" t="s">
        <v>368</v>
      </c>
      <c r="C339" s="41"/>
      <c r="D339" s="58"/>
      <c r="E339" s="42"/>
      <c r="F339" s="42"/>
      <c r="G339" s="44"/>
      <c r="H339" s="175"/>
      <c r="I339" s="246">
        <f>IF(D340&lt;&gt;0,1,IF(D343&lt;&gt;0,1,IF(D346&lt;&gt;0,1,IF(D349&lt;&gt;0,1,IF(D352&lt;&gt;0,1,IF(D355&lt;&gt;0,1,IF(D358&lt;&gt;0,1,IF(D361&lt;&gt;0,1,0))))))))+IF(D364&lt;&gt;0,1,0)</f>
        <v>1</v>
      </c>
    </row>
    <row r="340" spans="1:9" s="22" customFormat="1" ht="31.5" x14ac:dyDescent="0.25">
      <c r="A340" s="94" t="s">
        <v>369</v>
      </c>
      <c r="B340" s="45" t="s">
        <v>370</v>
      </c>
      <c r="C340" s="41" t="s">
        <v>19</v>
      </c>
      <c r="D340" s="42"/>
      <c r="E340" s="42">
        <v>39.229999999999997</v>
      </c>
      <c r="F340" s="42">
        <f>E340*(1+C$1910)</f>
        <v>48.123441</v>
      </c>
      <c r="G340" s="42">
        <f>D340*F340</f>
        <v>0</v>
      </c>
      <c r="H340" s="175"/>
      <c r="I340" s="246">
        <f>IF(D340&lt;&gt;0,1,0)</f>
        <v>0</v>
      </c>
    </row>
    <row r="341" spans="1:9" s="22" customFormat="1" ht="141.75" x14ac:dyDescent="0.25">
      <c r="A341" s="94"/>
      <c r="B341" s="43" t="s">
        <v>371</v>
      </c>
      <c r="C341" s="41"/>
      <c r="D341" s="58"/>
      <c r="E341" s="42"/>
      <c r="F341" s="42"/>
      <c r="G341" s="44"/>
      <c r="H341" s="175"/>
      <c r="I341" s="246">
        <f>IF(I340=1,1,0)</f>
        <v>0</v>
      </c>
    </row>
    <row r="342" spans="1:9" s="22" customFormat="1" x14ac:dyDescent="0.3">
      <c r="A342" s="94"/>
      <c r="B342" s="43"/>
      <c r="C342" s="41"/>
      <c r="D342" s="58"/>
      <c r="E342" s="42"/>
      <c r="F342" s="42"/>
      <c r="G342" s="44"/>
      <c r="H342" s="175"/>
      <c r="I342" s="246">
        <f>IF(I341=1,1,0)</f>
        <v>0</v>
      </c>
    </row>
    <row r="343" spans="1:9" s="22" customFormat="1" ht="31.5" x14ac:dyDescent="0.25">
      <c r="A343" s="94" t="s">
        <v>372</v>
      </c>
      <c r="B343" s="45" t="s">
        <v>373</v>
      </c>
      <c r="C343" s="41" t="s">
        <v>19</v>
      </c>
      <c r="D343" s="42"/>
      <c r="E343" s="42">
        <v>161.37</v>
      </c>
      <c r="F343" s="42">
        <f>E343*(1+C$1910)</f>
        <v>197.95257900000001</v>
      </c>
      <c r="G343" s="42">
        <f>D343*F343</f>
        <v>0</v>
      </c>
      <c r="H343" s="175"/>
      <c r="I343" s="246">
        <f>IF(D343&lt;&gt;0,1,0)</f>
        <v>0</v>
      </c>
    </row>
    <row r="344" spans="1:9" s="22" customFormat="1" ht="157.5" x14ac:dyDescent="0.25">
      <c r="A344" s="94"/>
      <c r="B344" s="43" t="s">
        <v>374</v>
      </c>
      <c r="C344" s="41"/>
      <c r="D344" s="58"/>
      <c r="E344" s="42"/>
      <c r="F344" s="42"/>
      <c r="G344" s="44"/>
      <c r="H344" s="175"/>
      <c r="I344" s="246">
        <f>IF(I343=1,1,0)</f>
        <v>0</v>
      </c>
    </row>
    <row r="345" spans="1:9" s="22" customFormat="1" x14ac:dyDescent="0.3">
      <c r="A345" s="94"/>
      <c r="B345" s="43"/>
      <c r="C345" s="41"/>
      <c r="D345" s="58"/>
      <c r="E345" s="42"/>
      <c r="F345" s="42"/>
      <c r="G345" s="44"/>
      <c r="H345" s="175"/>
      <c r="I345" s="246">
        <f>IF(I344=1,1,0)</f>
        <v>0</v>
      </c>
    </row>
    <row r="346" spans="1:9" s="22" customFormat="1" ht="18.75" x14ac:dyDescent="0.25">
      <c r="A346" s="94" t="s">
        <v>375</v>
      </c>
      <c r="B346" s="45" t="s">
        <v>376</v>
      </c>
      <c r="C346" s="41" t="s">
        <v>19</v>
      </c>
      <c r="D346" s="42"/>
      <c r="E346" s="42">
        <v>96.68</v>
      </c>
      <c r="F346" s="42">
        <f>E346*(1+C$1910)</f>
        <v>118.59735600000002</v>
      </c>
      <c r="G346" s="42">
        <f>D346*F346</f>
        <v>0</v>
      </c>
      <c r="H346" s="175"/>
      <c r="I346" s="246">
        <f>IF(D346&lt;&gt;0,1,0)</f>
        <v>0</v>
      </c>
    </row>
    <row r="347" spans="1:9" s="22" customFormat="1" ht="94.5" x14ac:dyDescent="0.25">
      <c r="A347" s="94"/>
      <c r="B347" s="43" t="s">
        <v>377</v>
      </c>
      <c r="C347" s="41"/>
      <c r="D347" s="58"/>
      <c r="E347" s="42"/>
      <c r="F347" s="42"/>
      <c r="G347" s="44"/>
      <c r="H347" s="175"/>
      <c r="I347" s="246">
        <f>IF(I346=1,1,0)</f>
        <v>0</v>
      </c>
    </row>
    <row r="348" spans="1:9" s="22" customFormat="1" x14ac:dyDescent="0.3">
      <c r="A348" s="94"/>
      <c r="B348" s="43"/>
      <c r="C348" s="41"/>
      <c r="D348" s="58"/>
      <c r="E348" s="42"/>
      <c r="F348" s="42"/>
      <c r="G348" s="44"/>
      <c r="H348" s="175"/>
      <c r="I348" s="246">
        <f>IF(I347=1,1,0)</f>
        <v>0</v>
      </c>
    </row>
    <row r="349" spans="1:9" s="22" customFormat="1" ht="21" x14ac:dyDescent="0.25">
      <c r="A349" s="94" t="s">
        <v>378</v>
      </c>
      <c r="B349" s="45" t="s">
        <v>379</v>
      </c>
      <c r="C349" s="41" t="s">
        <v>31</v>
      </c>
      <c r="D349" s="42"/>
      <c r="E349" s="42">
        <v>82.69</v>
      </c>
      <c r="F349" s="42">
        <f>E349*(1+C$1910)</f>
        <v>101.43582300000001</v>
      </c>
      <c r="G349" s="42">
        <f>D349*F349</f>
        <v>0</v>
      </c>
      <c r="H349" s="175"/>
      <c r="I349" s="246">
        <f>IF(D349&lt;&gt;0,1,0)</f>
        <v>0</v>
      </c>
    </row>
    <row r="350" spans="1:9" s="22" customFormat="1" ht="94.5" x14ac:dyDescent="0.25">
      <c r="A350" s="94"/>
      <c r="B350" s="43" t="s">
        <v>380</v>
      </c>
      <c r="C350" s="41"/>
      <c r="D350" s="58"/>
      <c r="E350" s="42"/>
      <c r="F350" s="42"/>
      <c r="G350" s="44"/>
      <c r="H350" s="175"/>
      <c r="I350" s="246">
        <f>IF(I349=1,1,0)</f>
        <v>0</v>
      </c>
    </row>
    <row r="351" spans="1:9" s="22" customFormat="1" x14ac:dyDescent="0.3">
      <c r="A351" s="94"/>
      <c r="B351" s="43"/>
      <c r="C351" s="41"/>
      <c r="D351" s="58"/>
      <c r="E351" s="42"/>
      <c r="F351" s="42"/>
      <c r="G351" s="44"/>
      <c r="H351" s="175"/>
      <c r="I351" s="246">
        <f>IF(I350=1,1,0)</f>
        <v>0</v>
      </c>
    </row>
    <row r="352" spans="1:9" s="22" customFormat="1" ht="21" x14ac:dyDescent="0.25">
      <c r="A352" s="94" t="s">
        <v>381</v>
      </c>
      <c r="B352" s="45" t="s">
        <v>382</v>
      </c>
      <c r="C352" s="41" t="s">
        <v>31</v>
      </c>
      <c r="D352" s="42"/>
      <c r="E352" s="42">
        <v>114.12</v>
      </c>
      <c r="F352" s="42">
        <f>E352*(1+C$1910)</f>
        <v>139.99100400000003</v>
      </c>
      <c r="G352" s="42">
        <f>D352*F352</f>
        <v>0</v>
      </c>
      <c r="H352" s="175"/>
      <c r="I352" s="246">
        <f>IF(D352&lt;&gt;0,1,0)</f>
        <v>0</v>
      </c>
    </row>
    <row r="353" spans="1:9" s="22" customFormat="1" ht="94.5" x14ac:dyDescent="0.25">
      <c r="A353" s="94"/>
      <c r="B353" s="43" t="s">
        <v>377</v>
      </c>
      <c r="C353" s="41"/>
      <c r="D353" s="58"/>
      <c r="E353" s="42"/>
      <c r="F353" s="42"/>
      <c r="G353" s="44"/>
      <c r="H353" s="175"/>
      <c r="I353" s="246">
        <f>IF(I352=1,1,0)</f>
        <v>0</v>
      </c>
    </row>
    <row r="354" spans="1:9" s="22" customFormat="1" x14ac:dyDescent="0.3">
      <c r="A354" s="94"/>
      <c r="B354" s="43"/>
      <c r="C354" s="41"/>
      <c r="D354" s="58"/>
      <c r="E354" s="42"/>
      <c r="F354" s="42"/>
      <c r="G354" s="44"/>
      <c r="H354" s="175"/>
      <c r="I354" s="246">
        <f>IF(I353=1,1,0)</f>
        <v>0</v>
      </c>
    </row>
    <row r="355" spans="1:9" s="22" customFormat="1" ht="31.5" x14ac:dyDescent="0.25">
      <c r="A355" s="94" t="s">
        <v>383</v>
      </c>
      <c r="B355" s="45" t="s">
        <v>384</v>
      </c>
      <c r="C355" s="41" t="s">
        <v>31</v>
      </c>
      <c r="D355" s="215">
        <v>2909.29</v>
      </c>
      <c r="E355" s="42">
        <v>43.38</v>
      </c>
      <c r="F355" s="42">
        <f>E355*(1+C$1910)</f>
        <v>53.21424600000001</v>
      </c>
      <c r="G355" s="42">
        <f>D355*F355</f>
        <v>154815.67374534003</v>
      </c>
      <c r="H355" s="175" t="s">
        <v>1848</v>
      </c>
      <c r="I355" s="246">
        <f>IF(D355&lt;&gt;0,1,0)</f>
        <v>1</v>
      </c>
    </row>
    <row r="356" spans="1:9" s="22" customFormat="1" ht="94.5" x14ac:dyDescent="0.25">
      <c r="A356" s="94"/>
      <c r="B356" s="43" t="s">
        <v>385</v>
      </c>
      <c r="C356" s="41"/>
      <c r="D356" s="58"/>
      <c r="E356" s="42"/>
      <c r="F356" s="42"/>
      <c r="G356" s="44"/>
      <c r="H356" s="183"/>
      <c r="I356" s="246">
        <f>IF(I355=1,1,0)</f>
        <v>1</v>
      </c>
    </row>
    <row r="357" spans="1:9" s="22" customFormat="1" x14ac:dyDescent="0.3">
      <c r="A357" s="94"/>
      <c r="B357" s="43"/>
      <c r="C357" s="41"/>
      <c r="D357" s="58"/>
      <c r="E357" s="42"/>
      <c r="F357" s="42"/>
      <c r="G357" s="44"/>
      <c r="H357" s="175"/>
      <c r="I357" s="246">
        <f>IF(I356=1,1,0)</f>
        <v>1</v>
      </c>
    </row>
    <row r="358" spans="1:9" s="22" customFormat="1" ht="21" customHeight="1" x14ac:dyDescent="0.25">
      <c r="A358" s="94" t="s">
        <v>386</v>
      </c>
      <c r="B358" s="45" t="s">
        <v>387</v>
      </c>
      <c r="C358" s="41" t="s">
        <v>19</v>
      </c>
      <c r="D358" s="42"/>
      <c r="E358" s="42">
        <v>36.799999999999997</v>
      </c>
      <c r="F358" s="42">
        <f>E358*(1+C$1910)</f>
        <v>45.142560000000003</v>
      </c>
      <c r="G358" s="42">
        <f>D358*F358</f>
        <v>0</v>
      </c>
      <c r="H358" s="175"/>
      <c r="I358" s="246">
        <f>IF(D358&lt;&gt;0,1,0)</f>
        <v>0</v>
      </c>
    </row>
    <row r="359" spans="1:9" s="22" customFormat="1" ht="93.75" customHeight="1" x14ac:dyDescent="0.25">
      <c r="A359" s="94"/>
      <c r="B359" s="43" t="s">
        <v>388</v>
      </c>
      <c r="C359" s="41"/>
      <c r="D359" s="58"/>
      <c r="E359" s="42"/>
      <c r="F359" s="42"/>
      <c r="G359" s="44"/>
      <c r="H359" s="183"/>
      <c r="I359" s="246">
        <f>IF(I358=1,1,0)</f>
        <v>0</v>
      </c>
    </row>
    <row r="360" spans="1:9" s="22" customFormat="1" x14ac:dyDescent="0.3">
      <c r="A360" s="94"/>
      <c r="B360" s="43"/>
      <c r="C360" s="41"/>
      <c r="D360" s="58"/>
      <c r="E360" s="42"/>
      <c r="F360" s="42"/>
      <c r="G360" s="44"/>
      <c r="H360" s="175"/>
      <c r="I360" s="246">
        <f>IF(I359=1,1,0)</f>
        <v>0</v>
      </c>
    </row>
    <row r="361" spans="1:9" s="22" customFormat="1" ht="31.5" x14ac:dyDescent="0.25">
      <c r="A361" s="94" t="s">
        <v>389</v>
      </c>
      <c r="B361" s="51" t="s">
        <v>390</v>
      </c>
      <c r="C361" s="41" t="s">
        <v>19</v>
      </c>
      <c r="D361" s="215">
        <v>221.58</v>
      </c>
      <c r="E361" s="42">
        <v>101.96</v>
      </c>
      <c r="F361" s="42">
        <f>E361*(1+C$1910)</f>
        <v>125.074332</v>
      </c>
      <c r="G361" s="42">
        <f>D361*F361</f>
        <v>27713.970484560003</v>
      </c>
      <c r="H361" s="175" t="s">
        <v>1848</v>
      </c>
      <c r="I361" s="246">
        <f>IF(D361&lt;&gt;0,1,0)</f>
        <v>1</v>
      </c>
    </row>
    <row r="362" spans="1:9" s="22" customFormat="1" ht="204.75" x14ac:dyDescent="0.25">
      <c r="A362" s="94"/>
      <c r="B362" s="53" t="s">
        <v>391</v>
      </c>
      <c r="C362" s="41"/>
      <c r="D362" s="58"/>
      <c r="E362" s="42"/>
      <c r="F362" s="42"/>
      <c r="G362" s="44"/>
      <c r="H362" s="175"/>
      <c r="I362" s="246">
        <f>IF(I361=1,1,0)</f>
        <v>1</v>
      </c>
    </row>
    <row r="363" spans="1:9" s="22" customFormat="1" x14ac:dyDescent="0.3">
      <c r="A363" s="94"/>
      <c r="B363" s="43"/>
      <c r="C363" s="41"/>
      <c r="D363" s="58"/>
      <c r="E363" s="42"/>
      <c r="F363" s="42"/>
      <c r="G363" s="44"/>
      <c r="H363" s="175"/>
      <c r="I363" s="246">
        <f>IF(I362=1,1,0)</f>
        <v>1</v>
      </c>
    </row>
    <row r="364" spans="1:9" s="22" customFormat="1" ht="31.5" x14ac:dyDescent="0.25">
      <c r="A364" s="94" t="s">
        <v>392</v>
      </c>
      <c r="B364" s="45" t="s">
        <v>393</v>
      </c>
      <c r="C364" s="41" t="s">
        <v>19</v>
      </c>
      <c r="D364" s="42"/>
      <c r="E364" s="42">
        <v>76.39</v>
      </c>
      <c r="F364" s="42">
        <f>E364*(1+C$1910)</f>
        <v>93.707613000000009</v>
      </c>
      <c r="G364" s="42">
        <f>D364*F364</f>
        <v>0</v>
      </c>
      <c r="H364" s="175"/>
      <c r="I364" s="246">
        <f>IF(D364&lt;&gt;0,1,0)</f>
        <v>0</v>
      </c>
    </row>
    <row r="365" spans="1:9" s="22" customFormat="1" ht="236.25" x14ac:dyDescent="0.25">
      <c r="A365" s="94"/>
      <c r="B365" s="43" t="s">
        <v>394</v>
      </c>
      <c r="C365" s="41"/>
      <c r="D365" s="58"/>
      <c r="E365" s="42"/>
      <c r="F365" s="42"/>
      <c r="G365" s="44"/>
      <c r="H365" s="175"/>
      <c r="I365" s="246">
        <f>IF(I364=1,1,0)</f>
        <v>0</v>
      </c>
    </row>
    <row r="366" spans="1:9" s="22" customFormat="1" x14ac:dyDescent="0.3">
      <c r="A366" s="94"/>
      <c r="B366" s="43"/>
      <c r="C366" s="41"/>
      <c r="D366" s="58"/>
      <c r="E366" s="42"/>
      <c r="F366" s="42"/>
      <c r="G366" s="44"/>
      <c r="H366" s="175"/>
      <c r="I366" s="246">
        <f>IF(I365=1,1,0)</f>
        <v>0</v>
      </c>
    </row>
    <row r="367" spans="1:9" s="22" customFormat="1" ht="18.75" x14ac:dyDescent="0.25">
      <c r="A367" s="94" t="s">
        <v>395</v>
      </c>
      <c r="B367" s="93" t="s">
        <v>396</v>
      </c>
      <c r="C367" s="41"/>
      <c r="D367" s="58"/>
      <c r="E367" s="42"/>
      <c r="F367" s="42"/>
      <c r="G367" s="44"/>
      <c r="H367" s="175"/>
      <c r="I367" s="246">
        <f>IF(D368&lt;&gt;0,1,IF(D371&lt;&gt;0,1,IF(D374&lt;&gt;0,1,IF(D377&lt;&gt;0,1,IF(D380&lt;&gt;0,1,0)))))</f>
        <v>1</v>
      </c>
    </row>
    <row r="368" spans="1:9" s="22" customFormat="1" ht="31.5" x14ac:dyDescent="0.25">
      <c r="A368" s="94" t="s">
        <v>397</v>
      </c>
      <c r="B368" s="45" t="s">
        <v>398</v>
      </c>
      <c r="C368" s="41" t="s">
        <v>23</v>
      </c>
      <c r="D368" s="215">
        <v>216.09</v>
      </c>
      <c r="E368" s="42">
        <v>33.11</v>
      </c>
      <c r="F368" s="42">
        <f>E368*(1+C$1910)</f>
        <v>40.616037000000006</v>
      </c>
      <c r="G368" s="42">
        <f>D368*F368</f>
        <v>8776.7194353300019</v>
      </c>
      <c r="H368" s="175" t="s">
        <v>1848</v>
      </c>
      <c r="I368" s="246">
        <f>IF(D368&lt;&gt;0,1,0)</f>
        <v>1</v>
      </c>
    </row>
    <row r="369" spans="1:9" s="22" customFormat="1" ht="48.75" customHeight="1" x14ac:dyDescent="0.25">
      <c r="A369" s="94"/>
      <c r="B369" s="43" t="s">
        <v>399</v>
      </c>
      <c r="C369" s="41"/>
      <c r="D369" s="58"/>
      <c r="E369" s="42"/>
      <c r="F369" s="42"/>
      <c r="G369" s="44"/>
      <c r="H369" s="175"/>
      <c r="I369" s="246">
        <f>IF(I368=1,1,0)</f>
        <v>1</v>
      </c>
    </row>
    <row r="370" spans="1:9" s="22" customFormat="1" x14ac:dyDescent="0.3">
      <c r="A370" s="94"/>
      <c r="B370" s="45"/>
      <c r="C370" s="41"/>
      <c r="D370" s="58"/>
      <c r="E370" s="42"/>
      <c r="F370" s="42"/>
      <c r="G370" s="44"/>
      <c r="H370" s="175"/>
      <c r="I370" s="246">
        <f>IF(I369=1,1,0)</f>
        <v>1</v>
      </c>
    </row>
    <row r="371" spans="1:9" s="22" customFormat="1" x14ac:dyDescent="0.3">
      <c r="A371" s="94" t="s">
        <v>400</v>
      </c>
      <c r="B371" s="45" t="s">
        <v>401</v>
      </c>
      <c r="C371" s="41" t="s">
        <v>23</v>
      </c>
      <c r="D371" s="42"/>
      <c r="E371" s="42">
        <v>69.89</v>
      </c>
      <c r="F371" s="42">
        <f>E371*(1+C$1910)</f>
        <v>85.734063000000006</v>
      </c>
      <c r="G371" s="42">
        <f>D371*F371</f>
        <v>0</v>
      </c>
      <c r="H371" s="175"/>
      <c r="I371" s="246">
        <f>IF(D371&lt;&gt;0,1,0)</f>
        <v>0</v>
      </c>
    </row>
    <row r="372" spans="1:9" s="22" customFormat="1" ht="79.5" customHeight="1" x14ac:dyDescent="0.25">
      <c r="A372" s="94"/>
      <c r="B372" s="43" t="s">
        <v>402</v>
      </c>
      <c r="C372" s="41"/>
      <c r="D372" s="58"/>
      <c r="E372" s="42"/>
      <c r="F372" s="42"/>
      <c r="G372" s="44"/>
      <c r="H372" s="175"/>
      <c r="I372" s="246">
        <f>IF(I371=1,1,0)</f>
        <v>0</v>
      </c>
    </row>
    <row r="373" spans="1:9" s="22" customFormat="1" x14ac:dyDescent="0.3">
      <c r="A373" s="94"/>
      <c r="B373" s="43"/>
      <c r="C373" s="41"/>
      <c r="D373" s="58"/>
      <c r="E373" s="42"/>
      <c r="F373" s="42"/>
      <c r="G373" s="44"/>
      <c r="H373" s="175"/>
      <c r="I373" s="246">
        <f>IF(I372=1,1,0)</f>
        <v>0</v>
      </c>
    </row>
    <row r="374" spans="1:9" s="22" customFormat="1" x14ac:dyDescent="0.3">
      <c r="A374" s="94" t="s">
        <v>403</v>
      </c>
      <c r="B374" s="45" t="s">
        <v>404</v>
      </c>
      <c r="C374" s="41" t="s">
        <v>23</v>
      </c>
      <c r="D374" s="42"/>
      <c r="E374" s="42">
        <v>83.46</v>
      </c>
      <c r="F374" s="42">
        <f>E374*(1+C$1910)</f>
        <v>102.380382</v>
      </c>
      <c r="G374" s="42">
        <f>D374*F374</f>
        <v>0</v>
      </c>
      <c r="H374" s="175"/>
      <c r="I374" s="246">
        <f>IF(D374&lt;&gt;0,1,0)</f>
        <v>0</v>
      </c>
    </row>
    <row r="375" spans="1:9" s="23" customFormat="1" ht="78.75" x14ac:dyDescent="0.25">
      <c r="A375" s="181"/>
      <c r="B375" s="43" t="s">
        <v>405</v>
      </c>
      <c r="C375" s="41"/>
      <c r="D375" s="58"/>
      <c r="E375" s="42"/>
      <c r="F375" s="42"/>
      <c r="G375" s="44"/>
      <c r="H375" s="182"/>
      <c r="I375" s="246">
        <f>IF(I374=1,1,0)</f>
        <v>0</v>
      </c>
    </row>
    <row r="376" spans="1:9" s="23" customFormat="1" x14ac:dyDescent="0.3">
      <c r="A376" s="181"/>
      <c r="B376" s="43"/>
      <c r="C376" s="41"/>
      <c r="D376" s="58"/>
      <c r="E376" s="42"/>
      <c r="F376" s="42"/>
      <c r="G376" s="44"/>
      <c r="H376" s="182"/>
      <c r="I376" s="246">
        <f>IF(I375=1,1,0)</f>
        <v>0</v>
      </c>
    </row>
    <row r="377" spans="1:9" s="22" customFormat="1" x14ac:dyDescent="0.3">
      <c r="A377" s="94" t="s">
        <v>406</v>
      </c>
      <c r="B377" s="45" t="s">
        <v>407</v>
      </c>
      <c r="C377" s="41" t="s">
        <v>23</v>
      </c>
      <c r="D377" s="42"/>
      <c r="E377" s="42">
        <v>49.4</v>
      </c>
      <c r="F377" s="42">
        <f>E377*(1+C$1910)</f>
        <v>60.598980000000005</v>
      </c>
      <c r="G377" s="42">
        <f>D377*F377</f>
        <v>0</v>
      </c>
      <c r="H377" s="175"/>
      <c r="I377" s="246">
        <f>IF(D377&lt;&gt;0,1,0)</f>
        <v>0</v>
      </c>
    </row>
    <row r="378" spans="1:9" s="22" customFormat="1" ht="110.25" x14ac:dyDescent="0.25">
      <c r="A378" s="94"/>
      <c r="B378" s="43" t="s">
        <v>408</v>
      </c>
      <c r="C378" s="41"/>
      <c r="D378" s="58"/>
      <c r="E378" s="42"/>
      <c r="F378" s="42"/>
      <c r="G378" s="44"/>
      <c r="H378" s="175"/>
      <c r="I378" s="246">
        <f>IF(I377=1,1,0)</f>
        <v>0</v>
      </c>
    </row>
    <row r="379" spans="1:9" s="22" customFormat="1" x14ac:dyDescent="0.3">
      <c r="A379" s="94"/>
      <c r="B379" s="45"/>
      <c r="C379" s="41"/>
      <c r="D379" s="58"/>
      <c r="E379" s="42"/>
      <c r="F379" s="42"/>
      <c r="G379" s="44"/>
      <c r="H379" s="175"/>
      <c r="I379" s="246">
        <f>IF(I378=1,1,0)</f>
        <v>0</v>
      </c>
    </row>
    <row r="380" spans="1:9" s="22" customFormat="1" ht="31.5" x14ac:dyDescent="0.25">
      <c r="A380" s="94" t="s">
        <v>409</v>
      </c>
      <c r="B380" s="45" t="s">
        <v>410</v>
      </c>
      <c r="C380" s="41" t="s">
        <v>23</v>
      </c>
      <c r="D380" s="42"/>
      <c r="E380" s="42">
        <v>15.61</v>
      </c>
      <c r="F380" s="42">
        <f>E380*(1+C$1910)</f>
        <v>19.148787000000002</v>
      </c>
      <c r="G380" s="42">
        <f>D380*F380</f>
        <v>0</v>
      </c>
      <c r="H380" s="175"/>
      <c r="I380" s="246">
        <f>IF(D380&lt;&gt;0,1,0)</f>
        <v>0</v>
      </c>
    </row>
    <row r="381" spans="1:9" s="22" customFormat="1" ht="47.25" x14ac:dyDescent="0.25">
      <c r="A381" s="94"/>
      <c r="B381" s="43" t="s">
        <v>411</v>
      </c>
      <c r="C381" s="41"/>
      <c r="D381" s="58"/>
      <c r="E381" s="42"/>
      <c r="F381" s="42"/>
      <c r="G381" s="44"/>
      <c r="H381" s="175"/>
      <c r="I381" s="246">
        <f>IF(I380=1,1,0)</f>
        <v>0</v>
      </c>
    </row>
    <row r="382" spans="1:9" s="22" customFormat="1" x14ac:dyDescent="0.3">
      <c r="A382" s="94"/>
      <c r="B382" s="43"/>
      <c r="C382" s="41"/>
      <c r="D382" s="58"/>
      <c r="E382" s="42"/>
      <c r="F382" s="42"/>
      <c r="G382" s="44"/>
      <c r="H382" s="175"/>
      <c r="I382" s="246">
        <f>IF(I381=1,1,0)</f>
        <v>0</v>
      </c>
    </row>
    <row r="383" spans="1:9" s="22" customFormat="1" ht="18.75" x14ac:dyDescent="0.25">
      <c r="A383" s="94" t="s">
        <v>412</v>
      </c>
      <c r="B383" s="57" t="s">
        <v>413</v>
      </c>
      <c r="C383" s="41"/>
      <c r="D383" s="58"/>
      <c r="E383" s="42"/>
      <c r="F383" s="42"/>
      <c r="G383" s="44"/>
      <c r="H383" s="175"/>
      <c r="I383" s="246">
        <f>IF(D386&lt;&gt;0,1,IF(D388&lt;&gt;0,1,IF(D390&lt;&gt;0,1,IF(D392&lt;&gt;0,1,IF(D394&lt;&gt;0,1,0)))))</f>
        <v>0</v>
      </c>
    </row>
    <row r="384" spans="1:9" s="22" customFormat="1" ht="122.25" customHeight="1" x14ac:dyDescent="0.25">
      <c r="A384" s="94"/>
      <c r="B384" s="43" t="s">
        <v>414</v>
      </c>
      <c r="C384" s="41"/>
      <c r="D384" s="58"/>
      <c r="E384" s="42"/>
      <c r="F384" s="42"/>
      <c r="G384" s="44"/>
      <c r="H384" s="175"/>
      <c r="I384" s="246">
        <f>IF(I383=1,1,0)</f>
        <v>0</v>
      </c>
    </row>
    <row r="385" spans="1:9" s="22" customFormat="1" x14ac:dyDescent="0.3">
      <c r="A385" s="94"/>
      <c r="B385" s="43"/>
      <c r="C385" s="41"/>
      <c r="D385" s="58"/>
      <c r="E385" s="42"/>
      <c r="F385" s="42"/>
      <c r="G385" s="44"/>
      <c r="H385" s="175"/>
      <c r="I385" s="246">
        <f>IF(I384=1,1,0)</f>
        <v>0</v>
      </c>
    </row>
    <row r="386" spans="1:9" s="22" customFormat="1" ht="18.75" x14ac:dyDescent="0.25">
      <c r="A386" s="94" t="s">
        <v>415</v>
      </c>
      <c r="B386" s="45" t="s">
        <v>416</v>
      </c>
      <c r="C386" s="41" t="s">
        <v>23</v>
      </c>
      <c r="D386" s="42"/>
      <c r="E386" s="42">
        <v>45.3</v>
      </c>
      <c r="F386" s="42">
        <f>E386*(1+C$1910)</f>
        <v>55.569510000000001</v>
      </c>
      <c r="G386" s="42">
        <f>D386*F386</f>
        <v>0</v>
      </c>
      <c r="H386" s="175"/>
      <c r="I386" s="246">
        <f>IF(D386&lt;&gt;0,1,0)</f>
        <v>0</v>
      </c>
    </row>
    <row r="387" spans="1:9" s="22" customFormat="1" x14ac:dyDescent="0.3">
      <c r="A387" s="94"/>
      <c r="B387" s="45"/>
      <c r="C387" s="41"/>
      <c r="D387" s="58"/>
      <c r="E387" s="42"/>
      <c r="F387" s="42"/>
      <c r="G387" s="44"/>
      <c r="H387" s="175"/>
      <c r="I387" s="246">
        <f>IF(I386=1,1,0)</f>
        <v>0</v>
      </c>
    </row>
    <row r="388" spans="1:9" s="22" customFormat="1" ht="18.75" x14ac:dyDescent="0.25">
      <c r="A388" s="94" t="s">
        <v>417</v>
      </c>
      <c r="B388" s="45" t="s">
        <v>418</v>
      </c>
      <c r="C388" s="41" t="s">
        <v>23</v>
      </c>
      <c r="D388" s="42"/>
      <c r="E388" s="42">
        <v>38.11</v>
      </c>
      <c r="F388" s="42">
        <f>E388*(1+C$1910)</f>
        <v>46.749537000000004</v>
      </c>
      <c r="G388" s="42">
        <f>D388*F388</f>
        <v>0</v>
      </c>
      <c r="H388" s="175"/>
      <c r="I388" s="246">
        <f>IF(D388&lt;&gt;0,1,0)</f>
        <v>0</v>
      </c>
    </row>
    <row r="389" spans="1:9" s="22" customFormat="1" x14ac:dyDescent="0.3">
      <c r="A389" s="94"/>
      <c r="B389" s="45"/>
      <c r="C389" s="41"/>
      <c r="D389" s="58"/>
      <c r="E389" s="42"/>
      <c r="F389" s="42"/>
      <c r="G389" s="44"/>
      <c r="H389" s="175"/>
      <c r="I389" s="246">
        <f>IF(I388=1,1,0)</f>
        <v>0</v>
      </c>
    </row>
    <row r="390" spans="1:9" s="22" customFormat="1" ht="18.75" x14ac:dyDescent="0.25">
      <c r="A390" s="94" t="s">
        <v>419</v>
      </c>
      <c r="B390" s="45" t="s">
        <v>420</v>
      </c>
      <c r="C390" s="41" t="s">
        <v>23</v>
      </c>
      <c r="D390" s="42"/>
      <c r="E390" s="42">
        <v>26.58</v>
      </c>
      <c r="F390" s="42">
        <f>E390*(1+C$1910)</f>
        <v>32.605685999999999</v>
      </c>
      <c r="G390" s="42">
        <f>D390*F390</f>
        <v>0</v>
      </c>
      <c r="H390" s="175"/>
      <c r="I390" s="246">
        <f>IF(D390&lt;&gt;0,1,0)</f>
        <v>0</v>
      </c>
    </row>
    <row r="391" spans="1:9" s="22" customFormat="1" x14ac:dyDescent="0.3">
      <c r="A391" s="94"/>
      <c r="B391" s="45"/>
      <c r="C391" s="41"/>
      <c r="D391" s="58"/>
      <c r="E391" s="42"/>
      <c r="F391" s="42"/>
      <c r="G391" s="44"/>
      <c r="H391" s="175"/>
      <c r="I391" s="246">
        <f>IF(I390=1,1,0)</f>
        <v>0</v>
      </c>
    </row>
    <row r="392" spans="1:9" s="22" customFormat="1" ht="18.75" x14ac:dyDescent="0.25">
      <c r="A392" s="94" t="s">
        <v>421</v>
      </c>
      <c r="B392" s="45" t="s">
        <v>422</v>
      </c>
      <c r="C392" s="41" t="s">
        <v>23</v>
      </c>
      <c r="D392" s="42"/>
      <c r="E392" s="42">
        <v>12.2</v>
      </c>
      <c r="F392" s="42">
        <f>E392*(1+C$1910)</f>
        <v>14.96574</v>
      </c>
      <c r="G392" s="42">
        <f>D392*F392</f>
        <v>0</v>
      </c>
      <c r="H392" s="175"/>
      <c r="I392" s="246">
        <f>IF(D392&lt;&gt;0,1,0)</f>
        <v>0</v>
      </c>
    </row>
    <row r="393" spans="1:9" s="22" customFormat="1" x14ac:dyDescent="0.3">
      <c r="A393" s="94"/>
      <c r="B393" s="45"/>
      <c r="C393" s="41"/>
      <c r="D393" s="58"/>
      <c r="E393" s="42"/>
      <c r="F393" s="42"/>
      <c r="G393" s="44"/>
      <c r="H393" s="175"/>
      <c r="I393" s="246">
        <f>IF(I392=1,1,0)</f>
        <v>0</v>
      </c>
    </row>
    <row r="394" spans="1:9" s="22" customFormat="1" ht="18.75" x14ac:dyDescent="0.25">
      <c r="A394" s="94" t="s">
        <v>423</v>
      </c>
      <c r="B394" s="45" t="s">
        <v>424</v>
      </c>
      <c r="C394" s="41" t="s">
        <v>23</v>
      </c>
      <c r="D394" s="42"/>
      <c r="E394" s="42">
        <v>10.85</v>
      </c>
      <c r="F394" s="42">
        <f>E394*(1+C$1910)</f>
        <v>13.309695000000001</v>
      </c>
      <c r="G394" s="42">
        <f>D394*F394</f>
        <v>0</v>
      </c>
      <c r="H394" s="175"/>
      <c r="I394" s="246">
        <f>IF(D394&lt;&gt;0,1,0)</f>
        <v>0</v>
      </c>
    </row>
    <row r="395" spans="1:9" s="22" customFormat="1" x14ac:dyDescent="0.3">
      <c r="A395" s="94"/>
      <c r="B395" s="45"/>
      <c r="C395" s="41"/>
      <c r="D395" s="58"/>
      <c r="E395" s="42"/>
      <c r="F395" s="42"/>
      <c r="G395" s="44"/>
      <c r="H395" s="175"/>
      <c r="I395" s="246">
        <f>IF(I394=1,1,0)</f>
        <v>0</v>
      </c>
    </row>
    <row r="396" spans="1:9" s="22" customFormat="1" ht="18.75" x14ac:dyDescent="0.25">
      <c r="A396" s="94" t="s">
        <v>425</v>
      </c>
      <c r="B396" s="57" t="s">
        <v>426</v>
      </c>
      <c r="C396" s="41"/>
      <c r="D396" s="58"/>
      <c r="E396" s="42"/>
      <c r="F396" s="42"/>
      <c r="G396" s="44"/>
      <c r="H396" s="175"/>
      <c r="I396" s="246">
        <f>IF(D399&lt;&gt;0,1,IF(D401&lt;&gt;0,1,IF(D403&lt;&gt;0,1,IF(D405&lt;&gt;0,1,IF(D407&lt;&gt;0,1,IF(D409&lt;&gt;0,1,0))))))</f>
        <v>1</v>
      </c>
    </row>
    <row r="397" spans="1:9" s="22" customFormat="1" ht="67.5" customHeight="1" x14ac:dyDescent="0.25">
      <c r="A397" s="94"/>
      <c r="B397" s="43" t="s">
        <v>427</v>
      </c>
      <c r="C397" s="41"/>
      <c r="D397" s="58"/>
      <c r="E397" s="42"/>
      <c r="F397" s="42"/>
      <c r="G397" s="44"/>
      <c r="H397" s="175"/>
      <c r="I397" s="246">
        <f>IF(I396=1,1,0)</f>
        <v>1</v>
      </c>
    </row>
    <row r="398" spans="1:9" s="22" customFormat="1" x14ac:dyDescent="0.3">
      <c r="A398" s="94"/>
      <c r="B398" s="43"/>
      <c r="C398" s="41"/>
      <c r="D398" s="58"/>
      <c r="E398" s="42"/>
      <c r="F398" s="42"/>
      <c r="G398" s="44"/>
      <c r="H398" s="175"/>
      <c r="I398" s="246">
        <f>IF(I397=1,1,0)</f>
        <v>1</v>
      </c>
    </row>
    <row r="399" spans="1:9" s="22" customFormat="1" ht="18.75" x14ac:dyDescent="0.25">
      <c r="A399" s="94" t="s">
        <v>428</v>
      </c>
      <c r="B399" s="45" t="s">
        <v>429</v>
      </c>
      <c r="C399" s="41" t="s">
        <v>23</v>
      </c>
      <c r="D399" s="42"/>
      <c r="E399" s="42">
        <v>55.41</v>
      </c>
      <c r="F399" s="42">
        <f>E399*(1+C$1910)</f>
        <v>67.971446999999998</v>
      </c>
      <c r="G399" s="42">
        <f>D399*F399</f>
        <v>0</v>
      </c>
      <c r="H399" s="175"/>
      <c r="I399" s="246">
        <f>IF(D399&lt;&gt;0,1,0)</f>
        <v>0</v>
      </c>
    </row>
    <row r="400" spans="1:9" s="22" customFormat="1" x14ac:dyDescent="0.3">
      <c r="A400" s="94"/>
      <c r="B400" s="43"/>
      <c r="C400" s="41"/>
      <c r="D400" s="58"/>
      <c r="E400" s="42"/>
      <c r="F400" s="42"/>
      <c r="G400" s="44"/>
      <c r="H400" s="175"/>
      <c r="I400" s="246">
        <f>IF(I399=1,1,0)</f>
        <v>0</v>
      </c>
    </row>
    <row r="401" spans="1:9" s="22" customFormat="1" ht="18.75" x14ac:dyDescent="0.25">
      <c r="A401" s="94" t="s">
        <v>430</v>
      </c>
      <c r="B401" s="45" t="s">
        <v>431</v>
      </c>
      <c r="C401" s="41" t="s">
        <v>23</v>
      </c>
      <c r="D401" s="42"/>
      <c r="E401" s="42">
        <v>79.36</v>
      </c>
      <c r="F401" s="42">
        <f>E401*(1+C$1910)</f>
        <v>97.350912000000008</v>
      </c>
      <c r="G401" s="42">
        <f>D401*F401</f>
        <v>0</v>
      </c>
      <c r="H401" s="175"/>
      <c r="I401" s="246">
        <f>IF(D401&lt;&gt;0,1,0)</f>
        <v>0</v>
      </c>
    </row>
    <row r="402" spans="1:9" s="22" customFormat="1" x14ac:dyDescent="0.3">
      <c r="A402" s="94"/>
      <c r="B402" s="45"/>
      <c r="C402" s="41"/>
      <c r="D402" s="58"/>
      <c r="E402" s="42"/>
      <c r="F402" s="42"/>
      <c r="G402" s="44"/>
      <c r="H402" s="175"/>
      <c r="I402" s="246">
        <f>IF(I401=1,1,0)</f>
        <v>0</v>
      </c>
    </row>
    <row r="403" spans="1:9" s="22" customFormat="1" ht="31.5" x14ac:dyDescent="0.25">
      <c r="A403" s="94" t="s">
        <v>432</v>
      </c>
      <c r="B403" s="45" t="s">
        <v>433</v>
      </c>
      <c r="C403" s="41" t="s">
        <v>23</v>
      </c>
      <c r="D403" s="215">
        <v>471.41</v>
      </c>
      <c r="E403" s="42">
        <v>93.63</v>
      </c>
      <c r="F403" s="42">
        <f>E403*(1+C$1910)</f>
        <v>114.85592100000001</v>
      </c>
      <c r="G403" s="42">
        <f>D403*F403</f>
        <v>54144.229718610004</v>
      </c>
      <c r="H403" s="175" t="s">
        <v>1848</v>
      </c>
      <c r="I403" s="246">
        <f>IF(D403&lt;&gt;0,1,0)</f>
        <v>1</v>
      </c>
    </row>
    <row r="404" spans="1:9" s="22" customFormat="1" x14ac:dyDescent="0.3">
      <c r="A404" s="94"/>
      <c r="B404" s="43"/>
      <c r="C404" s="41"/>
      <c r="D404" s="58"/>
      <c r="E404" s="42"/>
      <c r="F404" s="42"/>
      <c r="G404" s="44"/>
      <c r="H404" s="175"/>
      <c r="I404" s="246">
        <f>IF(I403=1,1,0)</f>
        <v>1</v>
      </c>
    </row>
    <row r="405" spans="1:9" s="22" customFormat="1" ht="31.5" x14ac:dyDescent="0.25">
      <c r="A405" s="94" t="s">
        <v>434</v>
      </c>
      <c r="B405" s="45" t="s">
        <v>435</v>
      </c>
      <c r="C405" s="41" t="s">
        <v>23</v>
      </c>
      <c r="D405" s="215">
        <v>22.59</v>
      </c>
      <c r="E405" s="42">
        <v>43.33</v>
      </c>
      <c r="F405" s="42">
        <f>E405*(1+C$1910)</f>
        <v>53.152911000000003</v>
      </c>
      <c r="G405" s="42">
        <f>D405*F405</f>
        <v>1200.7242594900001</v>
      </c>
      <c r="H405" s="175" t="s">
        <v>1848</v>
      </c>
      <c r="I405" s="246">
        <f>IF(D405&lt;&gt;0,1,0)</f>
        <v>1</v>
      </c>
    </row>
    <row r="406" spans="1:9" s="22" customFormat="1" x14ac:dyDescent="0.3">
      <c r="A406" s="94"/>
      <c r="B406" s="45"/>
      <c r="C406" s="41"/>
      <c r="D406" s="58"/>
      <c r="E406" s="42"/>
      <c r="F406" s="42"/>
      <c r="G406" s="44"/>
      <c r="H406" s="175"/>
      <c r="I406" s="246">
        <f>IF(I405=1,1,0)</f>
        <v>1</v>
      </c>
    </row>
    <row r="407" spans="1:9" s="22" customFormat="1" ht="18.75" x14ac:dyDescent="0.25">
      <c r="A407" s="94" t="s">
        <v>436</v>
      </c>
      <c r="B407" s="45" t="s">
        <v>437</v>
      </c>
      <c r="C407" s="41" t="s">
        <v>23</v>
      </c>
      <c r="D407" s="42"/>
      <c r="E407" s="42">
        <v>53.71</v>
      </c>
      <c r="F407" s="42">
        <f>E407*(1+C$1910)</f>
        <v>65.886057000000008</v>
      </c>
      <c r="G407" s="42">
        <f>D407*F407</f>
        <v>0</v>
      </c>
      <c r="H407" s="175"/>
      <c r="I407" s="246">
        <f>IF(D407&lt;&gt;0,1,0)</f>
        <v>0</v>
      </c>
    </row>
    <row r="408" spans="1:9" s="22" customFormat="1" x14ac:dyDescent="0.3">
      <c r="A408" s="94"/>
      <c r="B408" s="45"/>
      <c r="C408" s="41"/>
      <c r="D408" s="58"/>
      <c r="E408" s="42"/>
      <c r="F408" s="42"/>
      <c r="G408" s="44"/>
      <c r="H408" s="175"/>
      <c r="I408" s="246">
        <f>IF(I407=1,1,0)</f>
        <v>0</v>
      </c>
    </row>
    <row r="409" spans="1:9" s="22" customFormat="1" ht="18.75" x14ac:dyDescent="0.25">
      <c r="A409" s="94" t="s">
        <v>438</v>
      </c>
      <c r="B409" s="45" t="s">
        <v>439</v>
      </c>
      <c r="C409" s="41" t="s">
        <v>23</v>
      </c>
      <c r="D409" s="42"/>
      <c r="E409" s="42">
        <v>78.77</v>
      </c>
      <c r="F409" s="42">
        <f>E409*(1+C$1910)</f>
        <v>96.627159000000006</v>
      </c>
      <c r="G409" s="42">
        <f>D409*F409</f>
        <v>0</v>
      </c>
      <c r="H409" s="175"/>
      <c r="I409" s="246">
        <f>IF(D409&lt;&gt;0,1,0)</f>
        <v>0</v>
      </c>
    </row>
    <row r="410" spans="1:9" s="22" customFormat="1" x14ac:dyDescent="0.3">
      <c r="A410" s="94"/>
      <c r="B410" s="43"/>
      <c r="C410" s="41"/>
      <c r="D410" s="58"/>
      <c r="E410" s="42"/>
      <c r="F410" s="42"/>
      <c r="G410" s="44"/>
      <c r="H410" s="175"/>
      <c r="I410" s="246">
        <f>IF(I409=1,1,0)</f>
        <v>0</v>
      </c>
    </row>
    <row r="411" spans="1:9" s="22" customFormat="1" ht="18.75" x14ac:dyDescent="0.25">
      <c r="A411" s="94" t="s">
        <v>440</v>
      </c>
      <c r="B411" s="57" t="s">
        <v>441</v>
      </c>
      <c r="C411" s="41"/>
      <c r="D411" s="58"/>
      <c r="E411" s="42"/>
      <c r="F411" s="42"/>
      <c r="G411" s="44"/>
      <c r="H411" s="175"/>
      <c r="I411" s="246">
        <f>IF(D414&lt;&gt;0,1,IF(D416&lt;&gt;0,1,IF(D418&lt;&gt;0,1,0)))</f>
        <v>1</v>
      </c>
    </row>
    <row r="412" spans="1:9" s="22" customFormat="1" ht="66.75" customHeight="1" x14ac:dyDescent="0.25">
      <c r="A412" s="94"/>
      <c r="B412" s="43" t="s">
        <v>442</v>
      </c>
      <c r="C412" s="41"/>
      <c r="D412" s="58"/>
      <c r="E412" s="42"/>
      <c r="F412" s="42"/>
      <c r="G412" s="44"/>
      <c r="H412" s="175"/>
      <c r="I412" s="246">
        <f>IF(I411=1,1,0)</f>
        <v>1</v>
      </c>
    </row>
    <row r="413" spans="1:9" s="22" customFormat="1" x14ac:dyDescent="0.3">
      <c r="A413" s="94"/>
      <c r="B413" s="43"/>
      <c r="C413" s="41"/>
      <c r="D413" s="58"/>
      <c r="E413" s="42"/>
      <c r="F413" s="42"/>
      <c r="G413" s="44"/>
      <c r="H413" s="175"/>
      <c r="I413" s="246">
        <f>IF(I412=1,1,0)</f>
        <v>1</v>
      </c>
    </row>
    <row r="414" spans="1:9" s="22" customFormat="1" ht="31.5" x14ac:dyDescent="0.25">
      <c r="A414" s="94" t="s">
        <v>443</v>
      </c>
      <c r="B414" s="45" t="s">
        <v>444</v>
      </c>
      <c r="C414" s="41" t="s">
        <v>23</v>
      </c>
      <c r="D414" s="42"/>
      <c r="E414" s="42">
        <v>98.64</v>
      </c>
      <c r="F414" s="42">
        <f>E414*(1+C$1910)</f>
        <v>121.00168800000002</v>
      </c>
      <c r="G414" s="42">
        <f>D414*F414</f>
        <v>0</v>
      </c>
      <c r="H414" s="175"/>
      <c r="I414" s="246">
        <f>IF(D414&lt;&gt;0,1,0)</f>
        <v>0</v>
      </c>
    </row>
    <row r="415" spans="1:9" s="22" customFormat="1" x14ac:dyDescent="0.3">
      <c r="A415" s="94"/>
      <c r="B415" s="43"/>
      <c r="C415" s="41"/>
      <c r="D415" s="58"/>
      <c r="E415" s="42"/>
      <c r="F415" s="42"/>
      <c r="G415" s="44"/>
      <c r="H415" s="175"/>
      <c r="I415" s="246">
        <f>IF(I414=1,1,0)</f>
        <v>0</v>
      </c>
    </row>
    <row r="416" spans="1:9" s="22" customFormat="1" ht="31.5" x14ac:dyDescent="0.25">
      <c r="A416" s="94" t="s">
        <v>445</v>
      </c>
      <c r="B416" s="45" t="s">
        <v>446</v>
      </c>
      <c r="C416" s="41" t="s">
        <v>23</v>
      </c>
      <c r="D416" s="215">
        <v>142.80000000000001</v>
      </c>
      <c r="E416" s="42">
        <v>100.03</v>
      </c>
      <c r="F416" s="42">
        <f>E416*(1+C$1910)</f>
        <v>122.70680100000001</v>
      </c>
      <c r="G416" s="42">
        <f>D416*F416</f>
        <v>17522.531182800005</v>
      </c>
      <c r="H416" s="175" t="s">
        <v>1848</v>
      </c>
      <c r="I416" s="246">
        <f>IF(D416&lt;&gt;0,1,0)</f>
        <v>1</v>
      </c>
    </row>
    <row r="417" spans="1:9" s="23" customFormat="1" x14ac:dyDescent="0.3">
      <c r="A417" s="94"/>
      <c r="B417" s="43"/>
      <c r="C417" s="41"/>
      <c r="D417" s="58"/>
      <c r="E417" s="42"/>
      <c r="F417" s="42"/>
      <c r="G417" s="44"/>
      <c r="H417" s="175"/>
      <c r="I417" s="246">
        <f>IF(I416=1,1,0)</f>
        <v>1</v>
      </c>
    </row>
    <row r="418" spans="1:9" s="23" customFormat="1" x14ac:dyDescent="0.3">
      <c r="A418" s="94" t="s">
        <v>447</v>
      </c>
      <c r="B418" s="45" t="s">
        <v>448</v>
      </c>
      <c r="C418" s="41" t="s">
        <v>23</v>
      </c>
      <c r="D418" s="42"/>
      <c r="E418" s="42">
        <v>37.18</v>
      </c>
      <c r="F418" s="42">
        <f>E418*(1+C$1910)</f>
        <v>45.608706000000005</v>
      </c>
      <c r="G418" s="42">
        <f>D418*F418</f>
        <v>0</v>
      </c>
      <c r="H418" s="175"/>
      <c r="I418" s="246">
        <f>IF(D418&lt;&gt;0,1,0)</f>
        <v>0</v>
      </c>
    </row>
    <row r="419" spans="1:9" s="23" customFormat="1" ht="47.25" x14ac:dyDescent="0.25">
      <c r="A419" s="94"/>
      <c r="B419" s="43" t="s">
        <v>449</v>
      </c>
      <c r="C419" s="41"/>
      <c r="D419" s="58"/>
      <c r="E419" s="42"/>
      <c r="F419" s="42"/>
      <c r="G419" s="44"/>
      <c r="H419" s="175"/>
      <c r="I419" s="246">
        <f>IF(I418=1,1,0)</f>
        <v>0</v>
      </c>
    </row>
    <row r="420" spans="1:9" s="23" customFormat="1" x14ac:dyDescent="0.3">
      <c r="A420" s="94"/>
      <c r="B420" s="43"/>
      <c r="C420" s="41"/>
      <c r="D420" s="58"/>
      <c r="E420" s="42"/>
      <c r="F420" s="42"/>
      <c r="G420" s="44"/>
      <c r="H420" s="175"/>
      <c r="I420" s="246">
        <f>IF(I419=1,1,0)</f>
        <v>0</v>
      </c>
    </row>
    <row r="421" spans="1:9" s="22" customFormat="1" ht="18.75" x14ac:dyDescent="0.25">
      <c r="A421" s="94" t="s">
        <v>450</v>
      </c>
      <c r="B421" s="45" t="s">
        <v>451</v>
      </c>
      <c r="C421" s="41"/>
      <c r="D421" s="58"/>
      <c r="E421" s="42"/>
      <c r="F421" s="42"/>
      <c r="G421" s="44"/>
      <c r="H421" s="175"/>
      <c r="I421" s="246">
        <f>IF(D424&lt;&gt;0,1,IF(D426&lt;&gt;0,1,IF(D428&lt;&gt;0,1,IF(D430&lt;&gt;0,1,IF(D433&lt;&gt;0,1,IF(D436&lt;&gt;0,1,IF(D439&lt;&gt;0,1,IF(D442&lt;&gt;0,1,0))))))))+IF(D445&lt;&gt;0,1,0)</f>
        <v>1</v>
      </c>
    </row>
    <row r="422" spans="1:9" s="22" customFormat="1" ht="189" x14ac:dyDescent="0.25">
      <c r="A422" s="94"/>
      <c r="B422" s="43" t="s">
        <v>452</v>
      </c>
      <c r="C422" s="41"/>
      <c r="D422" s="58"/>
      <c r="E422" s="42"/>
      <c r="F422" s="42"/>
      <c r="G422" s="44"/>
      <c r="H422" s="175"/>
      <c r="I422" s="246">
        <f>IF(I421=1,1,0)</f>
        <v>1</v>
      </c>
    </row>
    <row r="423" spans="1:9" s="22" customFormat="1" x14ac:dyDescent="0.3">
      <c r="A423" s="94"/>
      <c r="B423" s="45"/>
      <c r="C423" s="41"/>
      <c r="D423" s="58"/>
      <c r="E423" s="42"/>
      <c r="F423" s="42"/>
      <c r="G423" s="44"/>
      <c r="H423" s="175"/>
      <c r="I423" s="246">
        <f>IF(I422=1,1,0)</f>
        <v>1</v>
      </c>
    </row>
    <row r="424" spans="1:9" s="22" customFormat="1" ht="21" x14ac:dyDescent="0.25">
      <c r="A424" s="94" t="s">
        <v>453</v>
      </c>
      <c r="B424" s="45" t="s">
        <v>454</v>
      </c>
      <c r="C424" s="41" t="s">
        <v>31</v>
      </c>
      <c r="D424" s="42"/>
      <c r="E424" s="42">
        <v>386.74</v>
      </c>
      <c r="F424" s="42">
        <f>E424*(1+C$1910)</f>
        <v>474.41395800000004</v>
      </c>
      <c r="G424" s="42">
        <f>D424*F424</f>
        <v>0</v>
      </c>
      <c r="H424" s="175"/>
      <c r="I424" s="246">
        <f>IF(D424&lt;&gt;0,1,0)</f>
        <v>0</v>
      </c>
    </row>
    <row r="425" spans="1:9" s="22" customFormat="1" x14ac:dyDescent="0.3">
      <c r="A425" s="94"/>
      <c r="B425" s="43"/>
      <c r="C425" s="41"/>
      <c r="D425" s="58"/>
      <c r="E425" s="42"/>
      <c r="F425" s="42"/>
      <c r="G425" s="44"/>
      <c r="H425" s="175"/>
      <c r="I425" s="246">
        <f>IF(I424=1,1,0)</f>
        <v>0</v>
      </c>
    </row>
    <row r="426" spans="1:9" s="22" customFormat="1" ht="21" x14ac:dyDescent="0.25">
      <c r="A426" s="94" t="s">
        <v>455</v>
      </c>
      <c r="B426" s="45" t="s">
        <v>456</v>
      </c>
      <c r="C426" s="41" t="s">
        <v>31</v>
      </c>
      <c r="D426" s="42"/>
      <c r="E426" s="42">
        <v>548.39</v>
      </c>
      <c r="F426" s="42">
        <f>E426*(1+C$1910)</f>
        <v>672.710013</v>
      </c>
      <c r="G426" s="42">
        <f>D426*F426</f>
        <v>0</v>
      </c>
      <c r="H426" s="175"/>
      <c r="I426" s="246">
        <f>IF(D426&lt;&gt;0,1,0)</f>
        <v>0</v>
      </c>
    </row>
    <row r="427" spans="1:9" s="22" customFormat="1" x14ac:dyDescent="0.3">
      <c r="A427" s="94"/>
      <c r="B427" s="43"/>
      <c r="C427" s="41"/>
      <c r="D427" s="58"/>
      <c r="E427" s="42"/>
      <c r="F427" s="42"/>
      <c r="G427" s="44"/>
      <c r="H427" s="175"/>
      <c r="I427" s="246">
        <f>IF(I426=1,1,0)</f>
        <v>0</v>
      </c>
    </row>
    <row r="428" spans="1:9" s="22" customFormat="1" ht="18.75" x14ac:dyDescent="0.25">
      <c r="A428" s="94" t="s">
        <v>457</v>
      </c>
      <c r="B428" s="45" t="s">
        <v>458</v>
      </c>
      <c r="C428" s="41" t="s">
        <v>19</v>
      </c>
      <c r="D428" s="42"/>
      <c r="E428" s="42">
        <v>715.39</v>
      </c>
      <c r="F428" s="42">
        <f>E428*(1+C$1910)</f>
        <v>877.56891300000007</v>
      </c>
      <c r="G428" s="42">
        <f>D428*F428</f>
        <v>0</v>
      </c>
      <c r="H428" s="175"/>
      <c r="I428" s="246">
        <f>IF(D428&lt;&gt;0,1,0)</f>
        <v>0</v>
      </c>
    </row>
    <row r="429" spans="1:9" s="22" customFormat="1" x14ac:dyDescent="0.3">
      <c r="A429" s="94"/>
      <c r="B429" s="43"/>
      <c r="C429" s="41"/>
      <c r="D429" s="58"/>
      <c r="E429" s="42"/>
      <c r="F429" s="42"/>
      <c r="G429" s="44"/>
      <c r="H429" s="175"/>
      <c r="I429" s="246">
        <f>IF(I428=1,1,0)</f>
        <v>0</v>
      </c>
    </row>
    <row r="430" spans="1:9" s="22" customFormat="1" ht="18.75" x14ac:dyDescent="0.25">
      <c r="A430" s="94" t="s">
        <v>459</v>
      </c>
      <c r="B430" s="45" t="s">
        <v>460</v>
      </c>
      <c r="C430" s="41" t="s">
        <v>19</v>
      </c>
      <c r="D430" s="42"/>
      <c r="E430" s="42">
        <v>268.24</v>
      </c>
      <c r="F430" s="42">
        <f>E430*(1+C$1910)</f>
        <v>329.05000800000005</v>
      </c>
      <c r="G430" s="42">
        <f>D430*F430</f>
        <v>0</v>
      </c>
      <c r="H430" s="175"/>
      <c r="I430" s="246">
        <f>IF(D430&lt;&gt;0,1,0)</f>
        <v>0</v>
      </c>
    </row>
    <row r="431" spans="1:9" s="22" customFormat="1" ht="181.5" customHeight="1" x14ac:dyDescent="0.25">
      <c r="A431" s="94"/>
      <c r="B431" s="43" t="s">
        <v>461</v>
      </c>
      <c r="C431" s="41"/>
      <c r="D431" s="58"/>
      <c r="E431" s="42"/>
      <c r="F431" s="42"/>
      <c r="G431" s="44"/>
      <c r="H431" s="175"/>
      <c r="I431" s="246">
        <f>IF(I430=1,1,0)</f>
        <v>0</v>
      </c>
    </row>
    <row r="432" spans="1:9" s="22" customFormat="1" x14ac:dyDescent="0.3">
      <c r="A432" s="94"/>
      <c r="B432" s="43"/>
      <c r="C432" s="41"/>
      <c r="D432" s="58"/>
      <c r="E432" s="42"/>
      <c r="F432" s="42"/>
      <c r="G432" s="44"/>
      <c r="H432" s="175"/>
      <c r="I432" s="246">
        <f>IF(I431=1,1,0)</f>
        <v>0</v>
      </c>
    </row>
    <row r="433" spans="1:9" s="22" customFormat="1" ht="31.5" x14ac:dyDescent="0.25">
      <c r="A433" s="94" t="s">
        <v>462</v>
      </c>
      <c r="B433" s="51" t="s">
        <v>463</v>
      </c>
      <c r="C433" s="41" t="s">
        <v>31</v>
      </c>
      <c r="D433" s="42"/>
      <c r="E433" s="42">
        <v>82.84</v>
      </c>
      <c r="F433" s="42">
        <f>E433*(1+C$1910)</f>
        <v>101.61982800000001</v>
      </c>
      <c r="G433" s="42">
        <f>D433*F433</f>
        <v>0</v>
      </c>
      <c r="H433" s="175"/>
      <c r="I433" s="246">
        <f>IF(D433&lt;&gt;0,1,0)</f>
        <v>0</v>
      </c>
    </row>
    <row r="434" spans="1:9" s="22" customFormat="1" ht="228.75" customHeight="1" x14ac:dyDescent="0.25">
      <c r="A434" s="94"/>
      <c r="B434" s="53" t="s">
        <v>464</v>
      </c>
      <c r="C434" s="41"/>
      <c r="D434" s="58"/>
      <c r="E434" s="42"/>
      <c r="F434" s="42"/>
      <c r="G434" s="44"/>
      <c r="H434" s="175"/>
      <c r="I434" s="246">
        <f>IF(I433=1,1,0)</f>
        <v>0</v>
      </c>
    </row>
    <row r="435" spans="1:9" s="22" customFormat="1" x14ac:dyDescent="0.3">
      <c r="A435" s="94"/>
      <c r="B435" s="43"/>
      <c r="C435" s="41"/>
      <c r="D435" s="58"/>
      <c r="E435" s="42"/>
      <c r="F435" s="42"/>
      <c r="G435" s="44"/>
      <c r="H435" s="175"/>
      <c r="I435" s="246">
        <f>IF(I434=1,1,0)</f>
        <v>0</v>
      </c>
    </row>
    <row r="436" spans="1:9" s="22" customFormat="1" ht="18.75" x14ac:dyDescent="0.25">
      <c r="A436" s="94" t="s">
        <v>465</v>
      </c>
      <c r="B436" s="45" t="s">
        <v>466</v>
      </c>
      <c r="C436" s="41" t="s">
        <v>19</v>
      </c>
      <c r="D436" s="42"/>
      <c r="E436" s="42">
        <v>26.86</v>
      </c>
      <c r="F436" s="42">
        <f>E436*(1+C$1910)</f>
        <v>32.949162000000001</v>
      </c>
      <c r="G436" s="42">
        <f>D436*F436</f>
        <v>0</v>
      </c>
      <c r="H436" s="175"/>
      <c r="I436" s="246">
        <f>IF(D436&lt;&gt;0,1,0)</f>
        <v>0</v>
      </c>
    </row>
    <row r="437" spans="1:9" s="22" customFormat="1" ht="173.25" x14ac:dyDescent="0.25">
      <c r="A437" s="94"/>
      <c r="B437" s="43" t="s">
        <v>467</v>
      </c>
      <c r="C437" s="41"/>
      <c r="D437" s="58"/>
      <c r="E437" s="42"/>
      <c r="F437" s="42"/>
      <c r="G437" s="44"/>
      <c r="H437" s="175"/>
      <c r="I437" s="246">
        <f>IF(I436=1,1,0)</f>
        <v>0</v>
      </c>
    </row>
    <row r="438" spans="1:9" s="22" customFormat="1" x14ac:dyDescent="0.3">
      <c r="A438" s="94"/>
      <c r="B438" s="43"/>
      <c r="C438" s="41"/>
      <c r="D438" s="58"/>
      <c r="E438" s="42"/>
      <c r="F438" s="42"/>
      <c r="G438" s="44"/>
      <c r="H438" s="175"/>
      <c r="I438" s="246">
        <f>IF(I437=1,1,0)</f>
        <v>0</v>
      </c>
    </row>
    <row r="439" spans="1:9" s="22" customFormat="1" ht="31.5" x14ac:dyDescent="0.25">
      <c r="A439" s="94" t="s">
        <v>468</v>
      </c>
      <c r="B439" s="45" t="s">
        <v>469</v>
      </c>
      <c r="C439" s="41" t="s">
        <v>31</v>
      </c>
      <c r="D439" s="42"/>
      <c r="E439" s="42">
        <v>75.37</v>
      </c>
      <c r="F439" s="42">
        <f>E439*(1+C$1910)</f>
        <v>92.456379000000013</v>
      </c>
      <c r="G439" s="42">
        <f>D439*F439</f>
        <v>0</v>
      </c>
      <c r="H439" s="175"/>
      <c r="I439" s="246">
        <f>IF(D439&lt;&gt;0,1,0)</f>
        <v>0</v>
      </c>
    </row>
    <row r="440" spans="1:9" s="22" customFormat="1" ht="126" x14ac:dyDescent="0.25">
      <c r="A440" s="94"/>
      <c r="B440" s="43" t="s">
        <v>470</v>
      </c>
      <c r="C440" s="41"/>
      <c r="D440" s="58"/>
      <c r="E440" s="42"/>
      <c r="F440" s="42"/>
      <c r="G440" s="44"/>
      <c r="H440" s="183"/>
      <c r="I440" s="246">
        <f>IF(I439=1,1,0)</f>
        <v>0</v>
      </c>
    </row>
    <row r="441" spans="1:9" s="22" customFormat="1" x14ac:dyDescent="0.3">
      <c r="A441" s="94"/>
      <c r="B441" s="45"/>
      <c r="C441" s="41"/>
      <c r="D441" s="58"/>
      <c r="E441" s="42"/>
      <c r="F441" s="42"/>
      <c r="G441" s="44"/>
      <c r="H441" s="175"/>
      <c r="I441" s="246">
        <f>IF(I440=1,1,0)</f>
        <v>0</v>
      </c>
    </row>
    <row r="442" spans="1:9" s="22" customFormat="1" ht="47.25" x14ac:dyDescent="0.25">
      <c r="A442" s="94" t="s">
        <v>471</v>
      </c>
      <c r="B442" s="45" t="s">
        <v>472</v>
      </c>
      <c r="C442" s="41" t="s">
        <v>31</v>
      </c>
      <c r="D442" s="42"/>
      <c r="E442" s="42">
        <v>383.79</v>
      </c>
      <c r="F442" s="42">
        <f>E442*(1+C$1910)</f>
        <v>470.7951930000001</v>
      </c>
      <c r="G442" s="42">
        <f>D442*F442</f>
        <v>0</v>
      </c>
      <c r="H442" s="175"/>
      <c r="I442" s="246">
        <f>IF(D442&lt;&gt;0,1,0)</f>
        <v>0</v>
      </c>
    </row>
    <row r="443" spans="1:9" s="22" customFormat="1" ht="117.75" customHeight="1" x14ac:dyDescent="0.25">
      <c r="A443" s="94"/>
      <c r="B443" s="43" t="s">
        <v>473</v>
      </c>
      <c r="C443" s="94"/>
      <c r="D443" s="94"/>
      <c r="E443" s="95"/>
      <c r="F443" s="95"/>
      <c r="G443" s="94"/>
      <c r="H443" s="190"/>
      <c r="I443" s="246">
        <f>IF(I442=1,1,0)</f>
        <v>0</v>
      </c>
    </row>
    <row r="444" spans="1:9" s="22" customFormat="1" ht="15.6" x14ac:dyDescent="0.3">
      <c r="A444" s="94"/>
      <c r="B444" s="43"/>
      <c r="C444" s="94"/>
      <c r="D444" s="94"/>
      <c r="E444" s="95"/>
      <c r="F444" s="95"/>
      <c r="G444" s="94"/>
      <c r="H444" s="190"/>
      <c r="I444" s="246">
        <f>IF(I443=1,1,0)</f>
        <v>0</v>
      </c>
    </row>
    <row r="445" spans="1:9" s="22" customFormat="1" ht="71.25" customHeight="1" x14ac:dyDescent="0.25">
      <c r="A445" s="94" t="s">
        <v>1897</v>
      </c>
      <c r="B445" s="45" t="s">
        <v>1898</v>
      </c>
      <c r="C445" s="41" t="s">
        <v>230</v>
      </c>
      <c r="D445" s="215">
        <v>40701.31</v>
      </c>
      <c r="E445" s="42">
        <v>20.29</v>
      </c>
      <c r="F445" s="42">
        <f>E445*(1+C$1910)</f>
        <v>24.889743000000003</v>
      </c>
      <c r="G445" s="42">
        <f>D445*F445</f>
        <v>1013045.1456633301</v>
      </c>
      <c r="H445" s="175" t="s">
        <v>1848</v>
      </c>
      <c r="I445" s="246">
        <f>IF(D445&lt;&gt;0,1,0)</f>
        <v>1</v>
      </c>
    </row>
    <row r="446" spans="1:9" s="22" customFormat="1" ht="110.25" x14ac:dyDescent="0.25">
      <c r="A446" s="94"/>
      <c r="B446" s="43" t="s">
        <v>1899</v>
      </c>
      <c r="C446" s="41"/>
      <c r="D446" s="58"/>
      <c r="E446" s="42"/>
      <c r="F446" s="42"/>
      <c r="G446" s="44"/>
      <c r="H446" s="175"/>
      <c r="I446" s="246">
        <f>IF(I445=1,1,0)</f>
        <v>1</v>
      </c>
    </row>
    <row r="447" spans="1:9" s="22" customFormat="1" x14ac:dyDescent="0.3">
      <c r="A447" s="94"/>
      <c r="B447" s="43"/>
      <c r="C447" s="41"/>
      <c r="D447" s="58"/>
      <c r="E447" s="42"/>
      <c r="F447" s="42"/>
      <c r="G447" s="44"/>
      <c r="H447" s="175"/>
      <c r="I447" s="246">
        <f>IF(I446=1,1,0)</f>
        <v>1</v>
      </c>
    </row>
    <row r="448" spans="1:9" s="22" customFormat="1" ht="18.75" x14ac:dyDescent="0.25">
      <c r="A448" s="94" t="s">
        <v>474</v>
      </c>
      <c r="B448" s="57" t="s">
        <v>475</v>
      </c>
      <c r="C448" s="41"/>
      <c r="D448" s="58"/>
      <c r="E448" s="42"/>
      <c r="F448" s="42"/>
      <c r="G448" s="44"/>
      <c r="H448" s="175"/>
      <c r="I448" s="246">
        <f>IF(D449&lt;&gt;0,1,IF(D452&lt;&gt;0,1,IF(D455&lt;&gt;0,1,IF(D458&lt;&gt;0,1,0))))</f>
        <v>1</v>
      </c>
    </row>
    <row r="449" spans="1:9" s="22" customFormat="1" ht="21" x14ac:dyDescent="0.25">
      <c r="A449" s="94" t="s">
        <v>476</v>
      </c>
      <c r="B449" s="45" t="s">
        <v>477</v>
      </c>
      <c r="C449" s="41" t="s">
        <v>31</v>
      </c>
      <c r="D449" s="42"/>
      <c r="E449" s="42">
        <v>64.099999999999994</v>
      </c>
      <c r="F449" s="42">
        <f>E449*(1+C$1910)</f>
        <v>78.631470000000007</v>
      </c>
      <c r="G449" s="42">
        <f>D449*F449</f>
        <v>0</v>
      </c>
      <c r="H449" s="175"/>
      <c r="I449" s="246">
        <f>IF(D449&lt;&gt;0,1,0)</f>
        <v>0</v>
      </c>
    </row>
    <row r="450" spans="1:9" s="22" customFormat="1" ht="63.75" customHeight="1" x14ac:dyDescent="0.25">
      <c r="A450" s="94"/>
      <c r="B450" s="43" t="s">
        <v>478</v>
      </c>
      <c r="C450" s="41"/>
      <c r="D450" s="58"/>
      <c r="E450" s="42"/>
      <c r="F450" s="42"/>
      <c r="G450" s="44"/>
      <c r="H450" s="175"/>
      <c r="I450" s="246">
        <f>IF(I449=1,1,0)</f>
        <v>0</v>
      </c>
    </row>
    <row r="451" spans="1:9" s="22" customFormat="1" x14ac:dyDescent="0.3">
      <c r="A451" s="94"/>
      <c r="B451" s="43"/>
      <c r="C451" s="41"/>
      <c r="D451" s="58"/>
      <c r="E451" s="42"/>
      <c r="F451" s="42"/>
      <c r="G451" s="44"/>
      <c r="H451" s="175"/>
      <c r="I451" s="246">
        <f>IF(I450=1,1,0)</f>
        <v>0</v>
      </c>
    </row>
    <row r="452" spans="1:9" s="22" customFormat="1" ht="31.5" x14ac:dyDescent="0.25">
      <c r="A452" s="94" t="s">
        <v>479</v>
      </c>
      <c r="B452" s="51" t="s">
        <v>480</v>
      </c>
      <c r="C452" s="41" t="s">
        <v>31</v>
      </c>
      <c r="D452" s="42"/>
      <c r="E452" s="42">
        <v>72.06</v>
      </c>
      <c r="F452" s="42">
        <f>E452*(1+C$1910)</f>
        <v>88.39600200000001</v>
      </c>
      <c r="G452" s="42">
        <f>D452*F452</f>
        <v>0</v>
      </c>
      <c r="H452" s="175"/>
      <c r="I452" s="246">
        <f>IF(D452&lt;&gt;0,1,0)</f>
        <v>0</v>
      </c>
    </row>
    <row r="453" spans="1:9" s="22" customFormat="1" ht="124.5" customHeight="1" x14ac:dyDescent="0.25">
      <c r="A453" s="94"/>
      <c r="B453" s="53" t="s">
        <v>481</v>
      </c>
      <c r="C453" s="41"/>
      <c r="D453" s="58"/>
      <c r="E453" s="42"/>
      <c r="F453" s="42"/>
      <c r="G453" s="44"/>
      <c r="H453" s="175"/>
      <c r="I453" s="246">
        <f>IF(I452=1,1,0)</f>
        <v>0</v>
      </c>
    </row>
    <row r="454" spans="1:9" s="22" customFormat="1" x14ac:dyDescent="0.3">
      <c r="A454" s="94"/>
      <c r="B454" s="43"/>
      <c r="C454" s="41"/>
      <c r="D454" s="58"/>
      <c r="E454" s="42"/>
      <c r="F454" s="42"/>
      <c r="G454" s="44"/>
      <c r="H454" s="175"/>
      <c r="I454" s="246">
        <f>IF(I453=1,1,0)</f>
        <v>0</v>
      </c>
    </row>
    <row r="455" spans="1:9" s="22" customFormat="1" ht="21" customHeight="1" x14ac:dyDescent="0.25">
      <c r="A455" s="94" t="s">
        <v>482</v>
      </c>
      <c r="B455" s="45" t="s">
        <v>483</v>
      </c>
      <c r="C455" s="41" t="s">
        <v>19</v>
      </c>
      <c r="D455" s="42"/>
      <c r="E455" s="42">
        <v>44.82</v>
      </c>
      <c r="F455" s="42">
        <f>E455*(1+C$1910)</f>
        <v>54.980694000000007</v>
      </c>
      <c r="G455" s="42">
        <f>D455*F455</f>
        <v>0</v>
      </c>
      <c r="H455" s="175"/>
      <c r="I455" s="246">
        <f>IF(D455&lt;&gt;0,1,0)</f>
        <v>0</v>
      </c>
    </row>
    <row r="456" spans="1:9" s="22" customFormat="1" ht="84.75" customHeight="1" x14ac:dyDescent="0.25">
      <c r="A456" s="94"/>
      <c r="B456" s="43" t="s">
        <v>484</v>
      </c>
      <c r="C456" s="41"/>
      <c r="D456" s="58"/>
      <c r="E456" s="42"/>
      <c r="F456" s="42"/>
      <c r="G456" s="44"/>
      <c r="H456" s="175"/>
      <c r="I456" s="246">
        <f>IF(I455=1,1,0)</f>
        <v>0</v>
      </c>
    </row>
    <row r="457" spans="1:9" s="22" customFormat="1" x14ac:dyDescent="0.3">
      <c r="A457" s="94"/>
      <c r="B457" s="43"/>
      <c r="C457" s="41"/>
      <c r="D457" s="58"/>
      <c r="E457" s="42"/>
      <c r="F457" s="42"/>
      <c r="G457" s="44"/>
      <c r="H457" s="175"/>
      <c r="I457" s="246">
        <f>IF(I456=1,1,0)</f>
        <v>0</v>
      </c>
    </row>
    <row r="458" spans="1:9" s="22" customFormat="1" ht="31.5" x14ac:dyDescent="0.25">
      <c r="A458" s="94" t="s">
        <v>485</v>
      </c>
      <c r="B458" s="45" t="s">
        <v>486</v>
      </c>
      <c r="C458" s="41" t="s">
        <v>31</v>
      </c>
      <c r="D458" s="215">
        <v>1860.91</v>
      </c>
      <c r="E458" s="42">
        <v>57.23</v>
      </c>
      <c r="F458" s="42">
        <f>E458*(1+C$1910)</f>
        <v>70.204041000000004</v>
      </c>
      <c r="G458" s="42">
        <f>D458*F458</f>
        <v>130643.40193731002</v>
      </c>
      <c r="H458" s="175" t="s">
        <v>1848</v>
      </c>
      <c r="I458" s="246">
        <f>IF(D458&lt;&gt;0,1,0)</f>
        <v>1</v>
      </c>
    </row>
    <row r="459" spans="1:9" s="22" customFormat="1" ht="378" x14ac:dyDescent="0.25">
      <c r="A459" s="94"/>
      <c r="B459" s="43" t="s">
        <v>487</v>
      </c>
      <c r="C459" s="41"/>
      <c r="D459" s="58"/>
      <c r="E459" s="42"/>
      <c r="F459" s="42"/>
      <c r="G459" s="44"/>
      <c r="H459" s="175"/>
      <c r="I459" s="246">
        <f>IF(I458=1,1,0)</f>
        <v>1</v>
      </c>
    </row>
    <row r="460" spans="1:9" s="22" customFormat="1" x14ac:dyDescent="0.3">
      <c r="A460" s="94"/>
      <c r="B460" s="43"/>
      <c r="C460" s="41"/>
      <c r="D460" s="58"/>
      <c r="E460" s="42"/>
      <c r="F460" s="42"/>
      <c r="G460" s="44"/>
      <c r="H460" s="175"/>
      <c r="I460" s="246">
        <f>IF(I459=1,1,0)</f>
        <v>1</v>
      </c>
    </row>
    <row r="461" spans="1:9" s="22" customFormat="1" ht="18.75" x14ac:dyDescent="0.25">
      <c r="A461" s="94" t="s">
        <v>488</v>
      </c>
      <c r="B461" s="57" t="s">
        <v>489</v>
      </c>
      <c r="C461" s="41"/>
      <c r="D461" s="58"/>
      <c r="E461" s="42"/>
      <c r="F461" s="42"/>
      <c r="G461" s="44"/>
      <c r="H461" s="175"/>
      <c r="I461" s="246">
        <f>IF(D462&lt;&gt;0,1,IF(D465&lt;&gt;0,1,IF(D468&lt;&gt;0,1,0)))</f>
        <v>1</v>
      </c>
    </row>
    <row r="462" spans="1:9" s="22" customFormat="1" ht="31.5" x14ac:dyDescent="0.25">
      <c r="A462" s="94" t="s">
        <v>490</v>
      </c>
      <c r="B462" s="45" t="s">
        <v>491</v>
      </c>
      <c r="C462" s="41" t="s">
        <v>19</v>
      </c>
      <c r="D462" s="215">
        <v>750.2</v>
      </c>
      <c r="E462" s="42">
        <v>42.75</v>
      </c>
      <c r="F462" s="42">
        <f>E462*(1+C$1910)</f>
        <v>52.441425000000002</v>
      </c>
      <c r="G462" s="42">
        <f>D462*F462</f>
        <v>39341.557035000005</v>
      </c>
      <c r="H462" s="175" t="s">
        <v>1848</v>
      </c>
      <c r="I462" s="246">
        <f>IF(D462&lt;&gt;0,1,0)</f>
        <v>1</v>
      </c>
    </row>
    <row r="463" spans="1:9" s="22" customFormat="1" ht="63" x14ac:dyDescent="0.25">
      <c r="A463" s="94"/>
      <c r="B463" s="43" t="s">
        <v>492</v>
      </c>
      <c r="C463" s="41"/>
      <c r="D463" s="58"/>
      <c r="E463" s="42"/>
      <c r="F463" s="42"/>
      <c r="G463" s="44"/>
      <c r="H463" s="175"/>
      <c r="I463" s="246">
        <f>IF(I462=1,1,0)</f>
        <v>1</v>
      </c>
    </row>
    <row r="464" spans="1:9" s="22" customFormat="1" x14ac:dyDescent="0.3">
      <c r="A464" s="94"/>
      <c r="B464" s="57"/>
      <c r="C464" s="41"/>
      <c r="D464" s="58"/>
      <c r="E464" s="42"/>
      <c r="F464" s="42"/>
      <c r="G464" s="44"/>
      <c r="H464" s="175"/>
      <c r="I464" s="246">
        <f>IF(I463=1,1,0)</f>
        <v>1</v>
      </c>
    </row>
    <row r="465" spans="1:9" s="22" customFormat="1" ht="31.5" x14ac:dyDescent="0.25">
      <c r="A465" s="94" t="s">
        <v>493</v>
      </c>
      <c r="B465" s="45" t="s">
        <v>494</v>
      </c>
      <c r="C465" s="41" t="s">
        <v>19</v>
      </c>
      <c r="D465" s="215">
        <v>750.2</v>
      </c>
      <c r="E465" s="42">
        <v>63.52</v>
      </c>
      <c r="F465" s="42">
        <f>E465*(1+C$1910)</f>
        <v>77.919984000000014</v>
      </c>
      <c r="G465" s="42">
        <f>D465*F465</f>
        <v>58455.571996800012</v>
      </c>
      <c r="H465" s="175" t="s">
        <v>1848</v>
      </c>
      <c r="I465" s="246">
        <f>IF(D465&lt;&gt;0,1,0)</f>
        <v>1</v>
      </c>
    </row>
    <row r="466" spans="1:9" s="22" customFormat="1" ht="372" customHeight="1" x14ac:dyDescent="0.25">
      <c r="A466" s="94"/>
      <c r="B466" s="43" t="s">
        <v>495</v>
      </c>
      <c r="C466" s="41"/>
      <c r="D466" s="58"/>
      <c r="E466" s="42"/>
      <c r="F466" s="42"/>
      <c r="G466" s="44"/>
      <c r="H466" s="175"/>
      <c r="I466" s="246">
        <f>IF(I465=1,1,0)</f>
        <v>1</v>
      </c>
    </row>
    <row r="467" spans="1:9" s="22" customFormat="1" x14ac:dyDescent="0.3">
      <c r="A467" s="94"/>
      <c r="B467" s="43"/>
      <c r="C467" s="41"/>
      <c r="D467" s="58"/>
      <c r="E467" s="42"/>
      <c r="F467" s="42"/>
      <c r="G467" s="44"/>
      <c r="H467" s="175"/>
      <c r="I467" s="246">
        <f>IF(I466=1,1,0)</f>
        <v>1</v>
      </c>
    </row>
    <row r="468" spans="1:9" s="22" customFormat="1" ht="31.5" x14ac:dyDescent="0.25">
      <c r="A468" s="94" t="s">
        <v>496</v>
      </c>
      <c r="B468" s="92" t="s">
        <v>497</v>
      </c>
      <c r="C468" s="41" t="s">
        <v>19</v>
      </c>
      <c r="D468" s="215">
        <v>750.2</v>
      </c>
      <c r="E468" s="42">
        <v>38.200000000000003</v>
      </c>
      <c r="F468" s="42">
        <f>E468*(1+C$1910)</f>
        <v>46.859940000000009</v>
      </c>
      <c r="G468" s="42">
        <f>D468*F468</f>
        <v>35154.326988000008</v>
      </c>
      <c r="H468" s="175" t="s">
        <v>1848</v>
      </c>
      <c r="I468" s="246">
        <f>IF(D468&lt;&gt;0,1,0)</f>
        <v>1</v>
      </c>
    </row>
    <row r="469" spans="1:9" s="22" customFormat="1" ht="47.25" x14ac:dyDescent="0.25">
      <c r="A469" s="94"/>
      <c r="B469" s="91" t="s">
        <v>498</v>
      </c>
      <c r="C469" s="41"/>
      <c r="D469" s="58"/>
      <c r="E469" s="42"/>
      <c r="F469" s="42"/>
      <c r="G469" s="44"/>
      <c r="H469" s="175"/>
      <c r="I469" s="246">
        <f>IF(I468=1,1,0)</f>
        <v>1</v>
      </c>
    </row>
    <row r="470" spans="1:9" s="22" customFormat="1" ht="18" customHeight="1" x14ac:dyDescent="0.3">
      <c r="A470" s="223" t="s">
        <v>1968</v>
      </c>
      <c r="B470" s="224"/>
      <c r="C470" s="217"/>
      <c r="D470" s="238"/>
      <c r="E470" s="209" t="s">
        <v>67</v>
      </c>
      <c r="F470" s="237"/>
      <c r="G470" s="66">
        <f>SUM(G339:G469)</f>
        <v>1540813.8524465703</v>
      </c>
      <c r="H470" s="175"/>
      <c r="I470" s="245" t="s">
        <v>1973</v>
      </c>
    </row>
    <row r="471" spans="1:9" s="22" customFormat="1" ht="18" customHeight="1" x14ac:dyDescent="0.25">
      <c r="A471" s="172" t="s">
        <v>499</v>
      </c>
      <c r="B471" s="228" t="s">
        <v>500</v>
      </c>
      <c r="C471" s="229"/>
      <c r="D471" s="233"/>
      <c r="E471" s="230"/>
      <c r="F471" s="230"/>
      <c r="G471" s="232"/>
      <c r="H471" s="175"/>
      <c r="I471" s="245" t="s">
        <v>1973</v>
      </c>
    </row>
    <row r="472" spans="1:9" s="22" customFormat="1" ht="18.75" x14ac:dyDescent="0.25">
      <c r="A472" s="174" t="s">
        <v>501</v>
      </c>
      <c r="B472" s="57" t="s">
        <v>502</v>
      </c>
      <c r="C472" s="41"/>
      <c r="D472" s="58"/>
      <c r="E472" s="42"/>
      <c r="F472" s="42"/>
      <c r="G472" s="44"/>
      <c r="H472" s="175"/>
      <c r="I472" s="246">
        <f>IF(D473&lt;&gt;0,1,IF(D476&lt;&gt;0,1,IF(D479&lt;&gt;0,1,IF(D482&lt;&gt;0,1,IF(D485&lt;&gt;0,1,IF(D488&lt;&gt;0,1,0))))))</f>
        <v>1</v>
      </c>
    </row>
    <row r="473" spans="1:9" s="22" customFormat="1" ht="31.5" x14ac:dyDescent="0.25">
      <c r="A473" s="94" t="s">
        <v>503</v>
      </c>
      <c r="B473" s="45" t="s">
        <v>504</v>
      </c>
      <c r="C473" s="41" t="s">
        <v>27</v>
      </c>
      <c r="D473" s="215">
        <v>6</v>
      </c>
      <c r="E473" s="42">
        <v>45</v>
      </c>
      <c r="F473" s="42">
        <f>E473*(1+C$1910)</f>
        <v>55.201500000000003</v>
      </c>
      <c r="G473" s="42">
        <f>D473*F473</f>
        <v>331.209</v>
      </c>
      <c r="H473" s="175" t="s">
        <v>1848</v>
      </c>
      <c r="I473" s="246">
        <f>IF(D473&lt;&gt;0,1,0)</f>
        <v>1</v>
      </c>
    </row>
    <row r="474" spans="1:9" s="22" customFormat="1" ht="63" x14ac:dyDescent="0.25">
      <c r="A474" s="94"/>
      <c r="B474" s="43" t="s">
        <v>505</v>
      </c>
      <c r="C474" s="41"/>
      <c r="D474" s="58"/>
      <c r="E474" s="42"/>
      <c r="F474" s="42"/>
      <c r="G474" s="44"/>
      <c r="H474" s="175"/>
      <c r="I474" s="246">
        <f>IF(I473=1,1,0)</f>
        <v>1</v>
      </c>
    </row>
    <row r="475" spans="1:9" s="22" customFormat="1" x14ac:dyDescent="0.3">
      <c r="A475" s="94"/>
      <c r="B475" s="45"/>
      <c r="C475" s="41"/>
      <c r="D475" s="58"/>
      <c r="E475" s="42"/>
      <c r="F475" s="42"/>
      <c r="G475" s="44"/>
      <c r="H475" s="175"/>
      <c r="I475" s="246">
        <f>IF(I474=1,1,0)</f>
        <v>1</v>
      </c>
    </row>
    <row r="476" spans="1:9" s="22" customFormat="1" ht="31.5" x14ac:dyDescent="0.25">
      <c r="A476" s="94" t="s">
        <v>506</v>
      </c>
      <c r="B476" s="45" t="s">
        <v>507</v>
      </c>
      <c r="C476" s="41" t="s">
        <v>27</v>
      </c>
      <c r="D476" s="215">
        <v>2</v>
      </c>
      <c r="E476" s="42">
        <v>76.819999999999993</v>
      </c>
      <c r="F476" s="42">
        <f>E476*(1+C$1910)</f>
        <v>94.235094000000004</v>
      </c>
      <c r="G476" s="42">
        <f>D476*F476</f>
        <v>188.47018800000001</v>
      </c>
      <c r="H476" s="175" t="s">
        <v>1848</v>
      </c>
      <c r="I476" s="246">
        <f>IF(D476&lt;&gt;0,1,0)</f>
        <v>1</v>
      </c>
    </row>
    <row r="477" spans="1:9" s="22" customFormat="1" ht="63" x14ac:dyDescent="0.25">
      <c r="A477" s="94"/>
      <c r="B477" s="43" t="s">
        <v>508</v>
      </c>
      <c r="C477" s="41"/>
      <c r="D477" s="58"/>
      <c r="E477" s="42"/>
      <c r="F477" s="42"/>
      <c r="G477" s="44"/>
      <c r="H477" s="175"/>
      <c r="I477" s="246">
        <f>IF(I476=1,1,0)</f>
        <v>1</v>
      </c>
    </row>
    <row r="478" spans="1:9" s="22" customFormat="1" x14ac:dyDescent="0.3">
      <c r="A478" s="94"/>
      <c r="B478" s="43"/>
      <c r="C478" s="41"/>
      <c r="D478" s="58"/>
      <c r="E478" s="42"/>
      <c r="F478" s="42"/>
      <c r="G478" s="44"/>
      <c r="H478" s="175"/>
      <c r="I478" s="246">
        <f>IF(I477=1,1,0)</f>
        <v>1</v>
      </c>
    </row>
    <row r="479" spans="1:9" s="22" customFormat="1" ht="31.5" x14ac:dyDescent="0.25">
      <c r="A479" s="94" t="s">
        <v>509</v>
      </c>
      <c r="B479" s="45" t="s">
        <v>510</v>
      </c>
      <c r="C479" s="41" t="s">
        <v>27</v>
      </c>
      <c r="D479" s="215">
        <v>5</v>
      </c>
      <c r="E479" s="42">
        <v>125.56</v>
      </c>
      <c r="F479" s="42">
        <f>E479*(1+C$1910)</f>
        <v>154.02445200000003</v>
      </c>
      <c r="G479" s="42">
        <f>D479*F479</f>
        <v>770.1222600000001</v>
      </c>
      <c r="H479" s="175" t="s">
        <v>1848</v>
      </c>
      <c r="I479" s="246">
        <f>IF(D479&lt;&gt;0,1,0)</f>
        <v>1</v>
      </c>
    </row>
    <row r="480" spans="1:9" s="22" customFormat="1" ht="63" x14ac:dyDescent="0.25">
      <c r="A480" s="94"/>
      <c r="B480" s="43" t="s">
        <v>511</v>
      </c>
      <c r="C480" s="41"/>
      <c r="D480" s="58"/>
      <c r="E480" s="42"/>
      <c r="F480" s="42"/>
      <c r="G480" s="44"/>
      <c r="H480" s="175"/>
      <c r="I480" s="246">
        <f>IF(I479=1,1,0)</f>
        <v>1</v>
      </c>
    </row>
    <row r="481" spans="1:9" s="22" customFormat="1" x14ac:dyDescent="0.3">
      <c r="A481" s="94"/>
      <c r="B481" s="43"/>
      <c r="C481" s="41"/>
      <c r="D481" s="58"/>
      <c r="E481" s="42"/>
      <c r="F481" s="42"/>
      <c r="G481" s="44"/>
      <c r="H481" s="175"/>
      <c r="I481" s="246">
        <f>IF(I480=1,1,0)</f>
        <v>1</v>
      </c>
    </row>
    <row r="482" spans="1:9" s="22" customFormat="1" ht="18.75" x14ac:dyDescent="0.25">
      <c r="A482" s="94" t="s">
        <v>512</v>
      </c>
      <c r="B482" s="45" t="s">
        <v>513</v>
      </c>
      <c r="C482" s="41" t="s">
        <v>27</v>
      </c>
      <c r="D482" s="42"/>
      <c r="E482" s="42">
        <v>80</v>
      </c>
      <c r="F482" s="42">
        <f>E482*(1+C$1910)</f>
        <v>98.13600000000001</v>
      </c>
      <c r="G482" s="42">
        <f>D482*F482</f>
        <v>0</v>
      </c>
      <c r="H482" s="175"/>
      <c r="I482" s="246">
        <f>IF(D482&lt;&gt;0,1,0)</f>
        <v>0</v>
      </c>
    </row>
    <row r="483" spans="1:9" s="22" customFormat="1" ht="78.75" x14ac:dyDescent="0.25">
      <c r="A483" s="94"/>
      <c r="B483" s="43" t="s">
        <v>514</v>
      </c>
      <c r="C483" s="41"/>
      <c r="D483" s="58"/>
      <c r="E483" s="42"/>
      <c r="F483" s="42"/>
      <c r="G483" s="44"/>
      <c r="H483" s="175"/>
      <c r="I483" s="246">
        <f>IF(I482=1,1,0)</f>
        <v>0</v>
      </c>
    </row>
    <row r="484" spans="1:9" s="22" customFormat="1" x14ac:dyDescent="0.3">
      <c r="A484" s="94"/>
      <c r="B484" s="43"/>
      <c r="C484" s="41"/>
      <c r="D484" s="58"/>
      <c r="E484" s="42"/>
      <c r="F484" s="42"/>
      <c r="G484" s="44"/>
      <c r="H484" s="175"/>
      <c r="I484" s="246">
        <f>IF(I483=1,1,0)</f>
        <v>0</v>
      </c>
    </row>
    <row r="485" spans="1:9" s="22" customFormat="1" ht="18.75" x14ac:dyDescent="0.25">
      <c r="A485" s="94" t="s">
        <v>515</v>
      </c>
      <c r="B485" s="45" t="s">
        <v>516</v>
      </c>
      <c r="C485" s="41" t="s">
        <v>27</v>
      </c>
      <c r="D485" s="42"/>
      <c r="E485" s="42">
        <v>188.31</v>
      </c>
      <c r="F485" s="42">
        <f>E485*(1+C$1910)</f>
        <v>230.99987700000003</v>
      </c>
      <c r="G485" s="42">
        <f>D485*F485</f>
        <v>0</v>
      </c>
      <c r="H485" s="175"/>
      <c r="I485" s="246">
        <f>IF(D485&lt;&gt;0,1,0)</f>
        <v>0</v>
      </c>
    </row>
    <row r="486" spans="1:9" s="22" customFormat="1" ht="47.25" x14ac:dyDescent="0.25">
      <c r="A486" s="94"/>
      <c r="B486" s="43" t="s">
        <v>517</v>
      </c>
      <c r="C486" s="41"/>
      <c r="D486" s="58"/>
      <c r="E486" s="42"/>
      <c r="F486" s="42"/>
      <c r="G486" s="44"/>
      <c r="H486" s="175"/>
      <c r="I486" s="246">
        <f>IF(I485=1,1,0)</f>
        <v>0</v>
      </c>
    </row>
    <row r="487" spans="1:9" s="22" customFormat="1" x14ac:dyDescent="0.3">
      <c r="A487" s="94"/>
      <c r="B487" s="43"/>
      <c r="C487" s="41"/>
      <c r="D487" s="58"/>
      <c r="E487" s="42"/>
      <c r="F487" s="42"/>
      <c r="G487" s="44"/>
      <c r="H487" s="175"/>
      <c r="I487" s="246">
        <f>IF(I486=1,1,0)</f>
        <v>0</v>
      </c>
    </row>
    <row r="488" spans="1:9" s="22" customFormat="1" ht="18.75" x14ac:dyDescent="0.25">
      <c r="A488" s="94" t="s">
        <v>518</v>
      </c>
      <c r="B488" s="45" t="s">
        <v>519</v>
      </c>
      <c r="C488" s="41" t="s">
        <v>27</v>
      </c>
      <c r="D488" s="42"/>
      <c r="E488" s="42">
        <v>240.94</v>
      </c>
      <c r="F488" s="42">
        <f>E488*(1+C$1910)</f>
        <v>295.56109800000002</v>
      </c>
      <c r="G488" s="42">
        <f>D488*F488</f>
        <v>0</v>
      </c>
      <c r="H488" s="175"/>
      <c r="I488" s="246">
        <f>IF(D488&lt;&gt;0,1,0)</f>
        <v>0</v>
      </c>
    </row>
    <row r="489" spans="1:9" s="22" customFormat="1" ht="94.5" x14ac:dyDescent="0.25">
      <c r="A489" s="94"/>
      <c r="B489" s="43" t="s">
        <v>520</v>
      </c>
      <c r="C489" s="41"/>
      <c r="D489" s="58"/>
      <c r="E489" s="42"/>
      <c r="F489" s="42"/>
      <c r="G489" s="44"/>
      <c r="H489" s="175"/>
      <c r="I489" s="246">
        <f>IF(I488=1,1,0)</f>
        <v>0</v>
      </c>
    </row>
    <row r="490" spans="1:9" s="22" customFormat="1" x14ac:dyDescent="0.3">
      <c r="A490" s="94"/>
      <c r="B490" s="43"/>
      <c r="C490" s="41"/>
      <c r="D490" s="58"/>
      <c r="E490" s="42"/>
      <c r="F490" s="42"/>
      <c r="G490" s="44"/>
      <c r="H490" s="175"/>
      <c r="I490" s="246">
        <f>IF(I489=1,1,0)</f>
        <v>0</v>
      </c>
    </row>
    <row r="491" spans="1:9" s="22" customFormat="1" ht="18.75" x14ac:dyDescent="0.25">
      <c r="A491" s="94" t="s">
        <v>521</v>
      </c>
      <c r="B491" s="57" t="s">
        <v>522</v>
      </c>
      <c r="C491" s="41"/>
      <c r="D491" s="58"/>
      <c r="E491" s="42"/>
      <c r="F491" s="42"/>
      <c r="G491" s="44"/>
      <c r="H491" s="175"/>
      <c r="I491" s="246">
        <f>IF(D492&lt;&gt;0,1,IF(D495&lt;&gt;0,1,IF(D498&lt;&gt;0,1,IF(D501&lt;&gt;0,1,IF(D504&lt;&gt;0,1,IF(D507&lt;&gt;0,1,IF(D510&lt;&gt;0,1,IF(D513&lt;&gt;0,1,0))))))))+IF(D516&lt;&gt;0,1,IF(D519&lt;&gt;0,1,IF(D522&lt;&gt;0,1,0)))</f>
        <v>2</v>
      </c>
    </row>
    <row r="492" spans="1:9" s="22" customFormat="1" ht="31.5" x14ac:dyDescent="0.25">
      <c r="A492" s="94" t="s">
        <v>523</v>
      </c>
      <c r="B492" s="45" t="s">
        <v>524</v>
      </c>
      <c r="C492" s="41" t="s">
        <v>27</v>
      </c>
      <c r="D492" s="215">
        <v>28</v>
      </c>
      <c r="E492" s="42">
        <v>229.88</v>
      </c>
      <c r="F492" s="42">
        <f>E492*(1+C$1910)</f>
        <v>281.99379600000003</v>
      </c>
      <c r="G492" s="42">
        <f>D492*F492</f>
        <v>7895.8262880000011</v>
      </c>
      <c r="H492" s="175" t="s">
        <v>1848</v>
      </c>
      <c r="I492" s="246">
        <f>IF(D492&lt;&gt;0,1,0)</f>
        <v>1</v>
      </c>
    </row>
    <row r="493" spans="1:9" s="22" customFormat="1" ht="64.5" customHeight="1" x14ac:dyDescent="0.25">
      <c r="A493" s="94"/>
      <c r="B493" s="43" t="s">
        <v>525</v>
      </c>
      <c r="C493" s="41"/>
      <c r="D493" s="58"/>
      <c r="E493" s="42"/>
      <c r="F493" s="42"/>
      <c r="G493" s="44"/>
      <c r="H493" s="175"/>
      <c r="I493" s="246">
        <f>IF(I492=1,1,0)</f>
        <v>1</v>
      </c>
    </row>
    <row r="494" spans="1:9" s="22" customFormat="1" x14ac:dyDescent="0.3">
      <c r="A494" s="94"/>
      <c r="B494" s="43"/>
      <c r="C494" s="41"/>
      <c r="D494" s="58"/>
      <c r="E494" s="42"/>
      <c r="F494" s="42"/>
      <c r="G494" s="44"/>
      <c r="H494" s="175"/>
      <c r="I494" s="246">
        <f>IF(I493=1,1,0)</f>
        <v>1</v>
      </c>
    </row>
    <row r="495" spans="1:9" s="22" customFormat="1" ht="18.75" x14ac:dyDescent="0.25">
      <c r="A495" s="94" t="s">
        <v>526</v>
      </c>
      <c r="B495" s="45" t="s">
        <v>527</v>
      </c>
      <c r="C495" s="41" t="s">
        <v>27</v>
      </c>
      <c r="D495" s="42"/>
      <c r="E495" s="42">
        <v>167.9</v>
      </c>
      <c r="F495" s="42">
        <f>E495*(1+C$1910)</f>
        <v>205.96293000000003</v>
      </c>
      <c r="G495" s="42">
        <f>D495*F495</f>
        <v>0</v>
      </c>
      <c r="H495" s="175"/>
      <c r="I495" s="246">
        <f>IF(D495&lt;&gt;0,1,0)</f>
        <v>0</v>
      </c>
    </row>
    <row r="496" spans="1:9" s="22" customFormat="1" ht="45.75" customHeight="1" x14ac:dyDescent="0.25">
      <c r="A496" s="94"/>
      <c r="B496" s="43" t="s">
        <v>528</v>
      </c>
      <c r="C496" s="41"/>
      <c r="D496" s="58"/>
      <c r="E496" s="42"/>
      <c r="F496" s="42"/>
      <c r="G496" s="44"/>
      <c r="H496" s="175"/>
      <c r="I496" s="246">
        <f>IF(I495=1,1,0)</f>
        <v>0</v>
      </c>
    </row>
    <row r="497" spans="1:9" s="22" customFormat="1" x14ac:dyDescent="0.3">
      <c r="A497" s="94"/>
      <c r="B497" s="43"/>
      <c r="C497" s="41"/>
      <c r="D497" s="58"/>
      <c r="E497" s="42"/>
      <c r="F497" s="42"/>
      <c r="G497" s="44"/>
      <c r="H497" s="175"/>
      <c r="I497" s="246">
        <f>IF(I496=1,1,0)</f>
        <v>0</v>
      </c>
    </row>
    <row r="498" spans="1:9" s="22" customFormat="1" ht="18.75" x14ac:dyDescent="0.25">
      <c r="A498" s="94" t="s">
        <v>529</v>
      </c>
      <c r="B498" s="45" t="s">
        <v>530</v>
      </c>
      <c r="C498" s="41" t="s">
        <v>27</v>
      </c>
      <c r="D498" s="42"/>
      <c r="E498" s="42">
        <v>30.86</v>
      </c>
      <c r="F498" s="42">
        <f>E498*(1+C$1910)</f>
        <v>37.855962000000005</v>
      </c>
      <c r="G498" s="42">
        <f>D498*F498</f>
        <v>0</v>
      </c>
      <c r="H498" s="175"/>
      <c r="I498" s="246">
        <f>IF(D498&lt;&gt;0,1,0)</f>
        <v>0</v>
      </c>
    </row>
    <row r="499" spans="1:9" s="22" customFormat="1" ht="47.25" x14ac:dyDescent="0.25">
      <c r="A499" s="94"/>
      <c r="B499" s="43" t="s">
        <v>531</v>
      </c>
      <c r="C499" s="41"/>
      <c r="D499" s="58"/>
      <c r="E499" s="42"/>
      <c r="F499" s="42"/>
      <c r="G499" s="44"/>
      <c r="H499" s="183"/>
      <c r="I499" s="246">
        <f>IF(I498=1,1,0)</f>
        <v>0</v>
      </c>
    </row>
    <row r="500" spans="1:9" s="22" customFormat="1" x14ac:dyDescent="0.3">
      <c r="A500" s="94"/>
      <c r="B500" s="45"/>
      <c r="C500" s="41"/>
      <c r="D500" s="58"/>
      <c r="E500" s="42"/>
      <c r="F500" s="42"/>
      <c r="G500" s="44"/>
      <c r="H500" s="175"/>
      <c r="I500" s="246">
        <f>IF(I499=1,1,0)</f>
        <v>0</v>
      </c>
    </row>
    <row r="501" spans="1:9" s="22" customFormat="1" ht="18.75" x14ac:dyDescent="0.25">
      <c r="A501" s="94" t="s">
        <v>532</v>
      </c>
      <c r="B501" s="45" t="s">
        <v>533</v>
      </c>
      <c r="C501" s="41" t="s">
        <v>27</v>
      </c>
      <c r="D501" s="42"/>
      <c r="E501" s="42">
        <v>42.09</v>
      </c>
      <c r="F501" s="42">
        <f>E501*(1+C$1910)</f>
        <v>51.631803000000012</v>
      </c>
      <c r="G501" s="42">
        <f>D501*F501</f>
        <v>0</v>
      </c>
      <c r="H501" s="175"/>
      <c r="I501" s="246">
        <f>IF(D501&lt;&gt;0,1,0)</f>
        <v>0</v>
      </c>
    </row>
    <row r="502" spans="1:9" s="22" customFormat="1" ht="47.25" x14ac:dyDescent="0.25">
      <c r="A502" s="94"/>
      <c r="B502" s="43" t="s">
        <v>531</v>
      </c>
      <c r="C502" s="41"/>
      <c r="D502" s="58"/>
      <c r="E502" s="42"/>
      <c r="F502" s="42"/>
      <c r="G502" s="44"/>
      <c r="H502" s="183"/>
      <c r="I502" s="246">
        <f>IF(I501=1,1,0)</f>
        <v>0</v>
      </c>
    </row>
    <row r="503" spans="1:9" s="22" customFormat="1" x14ac:dyDescent="0.3">
      <c r="A503" s="94"/>
      <c r="B503" s="45"/>
      <c r="C503" s="41"/>
      <c r="D503" s="58"/>
      <c r="E503" s="42"/>
      <c r="F503" s="42"/>
      <c r="G503" s="44"/>
      <c r="H503" s="175"/>
      <c r="I503" s="246">
        <f>IF(I502=1,1,0)</f>
        <v>0</v>
      </c>
    </row>
    <row r="504" spans="1:9" s="22" customFormat="1" ht="18.75" x14ac:dyDescent="0.25">
      <c r="A504" s="94" t="s">
        <v>534</v>
      </c>
      <c r="B504" s="45" t="s">
        <v>535</v>
      </c>
      <c r="C504" s="41" t="s">
        <v>27</v>
      </c>
      <c r="D504" s="42"/>
      <c r="E504" s="42">
        <v>500.69</v>
      </c>
      <c r="F504" s="42">
        <f>E504*(1+C$1910)</f>
        <v>614.1964230000001</v>
      </c>
      <c r="G504" s="42">
        <f>D504*F504</f>
        <v>0</v>
      </c>
      <c r="H504" s="175"/>
      <c r="I504" s="246">
        <f>IF(D504&lt;&gt;0,1,0)</f>
        <v>0</v>
      </c>
    </row>
    <row r="505" spans="1:9" s="22" customFormat="1" ht="94.5" x14ac:dyDescent="0.25">
      <c r="A505" s="94"/>
      <c r="B505" s="43" t="s">
        <v>536</v>
      </c>
      <c r="C505" s="41"/>
      <c r="D505" s="58"/>
      <c r="E505" s="42"/>
      <c r="F505" s="42"/>
      <c r="G505" s="44"/>
      <c r="H505" s="175"/>
      <c r="I505" s="246">
        <f>IF(I504=1,1,0)</f>
        <v>0</v>
      </c>
    </row>
    <row r="506" spans="1:9" s="22" customFormat="1" x14ac:dyDescent="0.3">
      <c r="A506" s="94"/>
      <c r="B506" s="45"/>
      <c r="C506" s="41"/>
      <c r="D506" s="58"/>
      <c r="E506" s="42"/>
      <c r="F506" s="42"/>
      <c r="G506" s="44"/>
      <c r="H506" s="175"/>
      <c r="I506" s="246">
        <f>IF(I505=1,1,0)</f>
        <v>0</v>
      </c>
    </row>
    <row r="507" spans="1:9" s="22" customFormat="1" ht="31.5" x14ac:dyDescent="0.25">
      <c r="A507" s="94" t="s">
        <v>537</v>
      </c>
      <c r="B507" s="45" t="s">
        <v>538</v>
      </c>
      <c r="C507" s="41" t="s">
        <v>27</v>
      </c>
      <c r="D507" s="215">
        <v>2</v>
      </c>
      <c r="E507" s="42">
        <v>607.73</v>
      </c>
      <c r="F507" s="42">
        <f>E507*(1+C$1910)</f>
        <v>745.5023910000001</v>
      </c>
      <c r="G507" s="42">
        <f>D507*F507</f>
        <v>1491.0047820000002</v>
      </c>
      <c r="H507" s="175" t="s">
        <v>1848</v>
      </c>
      <c r="I507" s="246">
        <f>IF(D507&lt;&gt;0,1,0)</f>
        <v>1</v>
      </c>
    </row>
    <row r="508" spans="1:9" s="22" customFormat="1" ht="94.5" x14ac:dyDescent="0.25">
      <c r="A508" s="94"/>
      <c r="B508" s="43" t="s">
        <v>539</v>
      </c>
      <c r="C508" s="41"/>
      <c r="D508" s="58"/>
      <c r="E508" s="42"/>
      <c r="F508" s="42"/>
      <c r="G508" s="44"/>
      <c r="H508" s="175"/>
      <c r="I508" s="246">
        <f>IF(I507=1,1,0)</f>
        <v>1</v>
      </c>
    </row>
    <row r="509" spans="1:9" s="22" customFormat="1" x14ac:dyDescent="0.3">
      <c r="A509" s="94"/>
      <c r="B509" s="43"/>
      <c r="C509" s="41"/>
      <c r="D509" s="58"/>
      <c r="E509" s="42"/>
      <c r="F509" s="42"/>
      <c r="G509" s="44"/>
      <c r="H509" s="175"/>
      <c r="I509" s="246">
        <f>IF(I508=1,1,0)</f>
        <v>1</v>
      </c>
    </row>
    <row r="510" spans="1:9" s="22" customFormat="1" ht="31.5" x14ac:dyDescent="0.25">
      <c r="A510" s="94" t="s">
        <v>540</v>
      </c>
      <c r="B510" s="45" t="s">
        <v>541</v>
      </c>
      <c r="C510" s="41" t="s">
        <v>27</v>
      </c>
      <c r="D510" s="215">
        <v>7</v>
      </c>
      <c r="E510" s="42">
        <v>499.76</v>
      </c>
      <c r="F510" s="42">
        <f>E510*(1+C$1910)</f>
        <v>613.05559200000005</v>
      </c>
      <c r="G510" s="42">
        <f>D510*F510</f>
        <v>4291.3891440000007</v>
      </c>
      <c r="H510" s="175" t="s">
        <v>1848</v>
      </c>
      <c r="I510" s="246">
        <f>IF(D510&lt;&gt;0,1,0)</f>
        <v>1</v>
      </c>
    </row>
    <row r="511" spans="1:9" s="22" customFormat="1" ht="94.5" x14ac:dyDescent="0.25">
      <c r="A511" s="94"/>
      <c r="B511" s="43" t="s">
        <v>542</v>
      </c>
      <c r="C511" s="41"/>
      <c r="D511" s="58"/>
      <c r="E511" s="42"/>
      <c r="F511" s="42"/>
      <c r="G511" s="44"/>
      <c r="H511" s="175"/>
      <c r="I511" s="246">
        <f>IF(I510=1,1,0)</f>
        <v>1</v>
      </c>
    </row>
    <row r="512" spans="1:9" s="22" customFormat="1" x14ac:dyDescent="0.3">
      <c r="A512" s="94"/>
      <c r="B512" s="43"/>
      <c r="C512" s="41"/>
      <c r="D512" s="58"/>
      <c r="E512" s="42"/>
      <c r="F512" s="42"/>
      <c r="G512" s="44"/>
      <c r="H512" s="175"/>
      <c r="I512" s="246">
        <f>IF(I511=1,1,0)</f>
        <v>1</v>
      </c>
    </row>
    <row r="513" spans="1:9" s="22" customFormat="1" ht="31.5" x14ac:dyDescent="0.25">
      <c r="A513" s="94" t="s">
        <v>543</v>
      </c>
      <c r="B513" s="45" t="s">
        <v>544</v>
      </c>
      <c r="C513" s="41" t="s">
        <v>27</v>
      </c>
      <c r="D513" s="215">
        <v>6</v>
      </c>
      <c r="E513" s="42">
        <v>240.4</v>
      </c>
      <c r="F513" s="42">
        <f>E513*(1+C$1910)</f>
        <v>294.89868000000001</v>
      </c>
      <c r="G513" s="42">
        <f>D513*F513</f>
        <v>1769.3920800000001</v>
      </c>
      <c r="H513" s="175" t="s">
        <v>1848</v>
      </c>
      <c r="I513" s="246">
        <f>IF(D513&lt;&gt;0,1,0)</f>
        <v>1</v>
      </c>
    </row>
    <row r="514" spans="1:9" s="22" customFormat="1" ht="63" x14ac:dyDescent="0.25">
      <c r="A514" s="94"/>
      <c r="B514" s="43" t="s">
        <v>545</v>
      </c>
      <c r="C514" s="41"/>
      <c r="D514" s="58"/>
      <c r="E514" s="42"/>
      <c r="F514" s="42"/>
      <c r="G514" s="44"/>
      <c r="H514" s="175"/>
      <c r="I514" s="246">
        <f>IF(I513=1,1,0)</f>
        <v>1</v>
      </c>
    </row>
    <row r="515" spans="1:9" s="22" customFormat="1" x14ac:dyDescent="0.3">
      <c r="A515" s="94"/>
      <c r="B515" s="43"/>
      <c r="C515" s="41"/>
      <c r="D515" s="58"/>
      <c r="E515" s="42"/>
      <c r="F515" s="42"/>
      <c r="G515" s="44"/>
      <c r="H515" s="175"/>
      <c r="I515" s="246">
        <f>IF(I514=1,1,0)</f>
        <v>1</v>
      </c>
    </row>
    <row r="516" spans="1:9" s="22" customFormat="1" ht="18.75" x14ac:dyDescent="0.25">
      <c r="A516" s="94" t="s">
        <v>546</v>
      </c>
      <c r="B516" s="45" t="s">
        <v>547</v>
      </c>
      <c r="C516" s="41" t="s">
        <v>27</v>
      </c>
      <c r="D516" s="42"/>
      <c r="E516" s="42">
        <v>543.89</v>
      </c>
      <c r="F516" s="42">
        <f>E516*(1+C$1910)</f>
        <v>667.18986300000006</v>
      </c>
      <c r="G516" s="42">
        <f>D516*F516</f>
        <v>0</v>
      </c>
      <c r="H516" s="175"/>
      <c r="I516" s="246">
        <f>IF(D516&lt;&gt;0,1,0)</f>
        <v>0</v>
      </c>
    </row>
    <row r="517" spans="1:9" s="22" customFormat="1" ht="94.5" customHeight="1" x14ac:dyDescent="0.25">
      <c r="A517" s="94"/>
      <c r="B517" s="43" t="s">
        <v>548</v>
      </c>
      <c r="C517" s="41"/>
      <c r="D517" s="58"/>
      <c r="E517" s="42"/>
      <c r="F517" s="42"/>
      <c r="G517" s="44"/>
      <c r="H517" s="175"/>
      <c r="I517" s="246">
        <f>IF(I516=1,1,0)</f>
        <v>0</v>
      </c>
    </row>
    <row r="518" spans="1:9" s="22" customFormat="1" x14ac:dyDescent="0.3">
      <c r="A518" s="94"/>
      <c r="B518" s="43"/>
      <c r="C518" s="41"/>
      <c r="D518" s="58"/>
      <c r="E518" s="42"/>
      <c r="F518" s="42"/>
      <c r="G518" s="44"/>
      <c r="H518" s="175"/>
      <c r="I518" s="246">
        <f>IF(I517=1,1,0)</f>
        <v>0</v>
      </c>
    </row>
    <row r="519" spans="1:9" s="22" customFormat="1" ht="31.5" x14ac:dyDescent="0.25">
      <c r="A519" s="94" t="s">
        <v>549</v>
      </c>
      <c r="B519" s="45" t="s">
        <v>550</v>
      </c>
      <c r="C519" s="41" t="s">
        <v>27</v>
      </c>
      <c r="D519" s="215">
        <v>28</v>
      </c>
      <c r="E519" s="42">
        <v>295.33</v>
      </c>
      <c r="F519" s="42">
        <f>E519*(1+C$1910)</f>
        <v>362.28131100000002</v>
      </c>
      <c r="G519" s="42">
        <f>D519*F519</f>
        <v>10143.876708</v>
      </c>
      <c r="H519" s="175" t="s">
        <v>1848</v>
      </c>
      <c r="I519" s="246">
        <f>IF(D519&lt;&gt;0,1,0)</f>
        <v>1</v>
      </c>
    </row>
    <row r="520" spans="1:9" s="22" customFormat="1" ht="94.5" x14ac:dyDescent="0.25">
      <c r="A520" s="94"/>
      <c r="B520" s="43" t="s">
        <v>551</v>
      </c>
      <c r="C520" s="41"/>
      <c r="D520" s="58"/>
      <c r="E520" s="42"/>
      <c r="F520" s="42"/>
      <c r="G520" s="44"/>
      <c r="H520" s="175"/>
      <c r="I520" s="246">
        <f>IF(I519=1,1,0)</f>
        <v>1</v>
      </c>
    </row>
    <row r="521" spans="1:9" s="22" customFormat="1" x14ac:dyDescent="0.3">
      <c r="A521" s="94"/>
      <c r="B521" s="43"/>
      <c r="C521" s="41"/>
      <c r="D521" s="58"/>
      <c r="E521" s="42"/>
      <c r="F521" s="42"/>
      <c r="G521" s="44"/>
      <c r="H521" s="175"/>
      <c r="I521" s="246">
        <f>IF(I520=1,1,0)</f>
        <v>1</v>
      </c>
    </row>
    <row r="522" spans="1:9" s="22" customFormat="1" ht="18.75" x14ac:dyDescent="0.25">
      <c r="A522" s="179" t="s">
        <v>552</v>
      </c>
      <c r="B522" s="51" t="s">
        <v>553</v>
      </c>
      <c r="C522" s="52" t="s">
        <v>27</v>
      </c>
      <c r="D522" s="42"/>
      <c r="E522" s="96">
        <v>91.44</v>
      </c>
      <c r="F522" s="42">
        <f>E522*(1+C$1910)</f>
        <v>112.169448</v>
      </c>
      <c r="G522" s="42">
        <f>D522*F522</f>
        <v>0</v>
      </c>
      <c r="H522" s="175"/>
      <c r="I522" s="246">
        <f>IF(D522&lt;&gt;0,1,0)</f>
        <v>0</v>
      </c>
    </row>
    <row r="523" spans="1:9" s="22" customFormat="1" ht="63" x14ac:dyDescent="0.25">
      <c r="A523" s="179"/>
      <c r="B523" s="53" t="s">
        <v>554</v>
      </c>
      <c r="C523" s="52"/>
      <c r="D523" s="80"/>
      <c r="E523" s="80"/>
      <c r="F523" s="80"/>
      <c r="G523" s="80"/>
      <c r="H523" s="175"/>
      <c r="I523" s="246">
        <f>IF(I522=1,1,0)</f>
        <v>0</v>
      </c>
    </row>
    <row r="524" spans="1:9" s="22" customFormat="1" x14ac:dyDescent="0.3">
      <c r="A524" s="94"/>
      <c r="B524" s="43"/>
      <c r="C524" s="41"/>
      <c r="D524" s="58"/>
      <c r="E524" s="42"/>
      <c r="F524" s="42"/>
      <c r="G524" s="44"/>
      <c r="H524" s="175"/>
      <c r="I524" s="246">
        <f>IF(I523=1,1,0)</f>
        <v>0</v>
      </c>
    </row>
    <row r="525" spans="1:9" s="22" customFormat="1" ht="18.75" x14ac:dyDescent="0.25">
      <c r="A525" s="94" t="s">
        <v>555</v>
      </c>
      <c r="B525" s="57" t="s">
        <v>556</v>
      </c>
      <c r="C525" s="41"/>
      <c r="D525" s="58"/>
      <c r="E525" s="42"/>
      <c r="F525" s="42"/>
      <c r="G525" s="44"/>
      <c r="H525" s="175"/>
      <c r="I525" s="246">
        <f>IF(D528&lt;&gt;0,1,IF(D530&lt;&gt;0,1,0))</f>
        <v>1</v>
      </c>
    </row>
    <row r="526" spans="1:9" s="22" customFormat="1" ht="47.25" x14ac:dyDescent="0.25">
      <c r="A526" s="94"/>
      <c r="B526" s="43" t="s">
        <v>557</v>
      </c>
      <c r="C526" s="41"/>
      <c r="D526" s="58"/>
      <c r="E526" s="42"/>
      <c r="F526" s="42"/>
      <c r="G526" s="44"/>
      <c r="H526" s="175"/>
      <c r="I526" s="246">
        <f>IF(I525=1,1,0)</f>
        <v>1</v>
      </c>
    </row>
    <row r="527" spans="1:9" s="22" customFormat="1" x14ac:dyDescent="0.3">
      <c r="A527" s="94"/>
      <c r="B527" s="57"/>
      <c r="C527" s="41"/>
      <c r="D527" s="58"/>
      <c r="E527" s="42"/>
      <c r="F527" s="42"/>
      <c r="G527" s="44"/>
      <c r="H527" s="175"/>
      <c r="I527" s="246">
        <f>IF(I526=1,1,0)</f>
        <v>1</v>
      </c>
    </row>
    <row r="528" spans="1:9" s="22" customFormat="1" ht="31.5" x14ac:dyDescent="0.25">
      <c r="A528" s="94" t="s">
        <v>558</v>
      </c>
      <c r="B528" s="92" t="s">
        <v>559</v>
      </c>
      <c r="C528" s="41" t="s">
        <v>27</v>
      </c>
      <c r="D528" s="215">
        <v>6</v>
      </c>
      <c r="E528" s="42">
        <v>85.07</v>
      </c>
      <c r="F528" s="42">
        <f>E528*(1+C$1910)</f>
        <v>104.355369</v>
      </c>
      <c r="G528" s="42">
        <f>D528*F528</f>
        <v>626.13221399999998</v>
      </c>
      <c r="H528" s="175" t="s">
        <v>1848</v>
      </c>
      <c r="I528" s="246">
        <f>IF(D528&lt;&gt;0,1,0)</f>
        <v>1</v>
      </c>
    </row>
    <row r="529" spans="1:9" s="22" customFormat="1" x14ac:dyDescent="0.3">
      <c r="A529" s="94"/>
      <c r="B529" s="92"/>
      <c r="C529" s="41"/>
      <c r="D529" s="58"/>
      <c r="E529" s="42"/>
      <c r="F529" s="42"/>
      <c r="G529" s="44"/>
      <c r="H529" s="175"/>
      <c r="I529" s="246">
        <f>IF(I528=1,1,0)</f>
        <v>1</v>
      </c>
    </row>
    <row r="530" spans="1:9" s="22" customFormat="1" ht="31.5" x14ac:dyDescent="0.25">
      <c r="A530" s="94" t="s">
        <v>560</v>
      </c>
      <c r="B530" s="92" t="s">
        <v>561</v>
      </c>
      <c r="C530" s="41" t="s">
        <v>27</v>
      </c>
      <c r="D530" s="42"/>
      <c r="E530" s="42">
        <v>94.95</v>
      </c>
      <c r="F530" s="42">
        <f>E530*(1+C$1910)</f>
        <v>116.47516500000002</v>
      </c>
      <c r="G530" s="42">
        <f>D530*F530</f>
        <v>0</v>
      </c>
      <c r="H530" s="175"/>
      <c r="I530" s="246">
        <f>IF(D530&lt;&gt;0,1,0)</f>
        <v>0</v>
      </c>
    </row>
    <row r="531" spans="1:9" s="22" customFormat="1" x14ac:dyDescent="0.3">
      <c r="A531" s="94"/>
      <c r="B531" s="43"/>
      <c r="C531" s="41"/>
      <c r="D531" s="58"/>
      <c r="E531" s="42"/>
      <c r="F531" s="42"/>
      <c r="G531" s="44"/>
      <c r="H531" s="175"/>
      <c r="I531" s="246">
        <f>IF(I530=1,1,0)</f>
        <v>0</v>
      </c>
    </row>
    <row r="532" spans="1:9" s="22" customFormat="1" ht="18.75" x14ac:dyDescent="0.25">
      <c r="A532" s="94" t="s">
        <v>562</v>
      </c>
      <c r="B532" s="57" t="s">
        <v>563</v>
      </c>
      <c r="C532" s="41"/>
      <c r="D532" s="58"/>
      <c r="E532" s="42"/>
      <c r="F532" s="42"/>
      <c r="G532" s="44"/>
      <c r="H532" s="175"/>
      <c r="I532" s="246">
        <f>IF(D535&lt;&gt;0,1,IF(D537&lt;&gt;0,1,IF(D539&lt;&gt;0,1,IF(D541&lt;&gt;0,1,IF(D543&lt;&gt;0,1,IF(D545&lt;&gt;0,1,IF(D547&lt;&gt;0,1,IF(D549&lt;&gt;0,1,0))))))))+IF(D551&lt;&gt;0,1,IF(D553&lt;&gt;0,1,0))</f>
        <v>1</v>
      </c>
    </row>
    <row r="533" spans="1:9" s="22" customFormat="1" ht="47.25" x14ac:dyDescent="0.25">
      <c r="A533" s="94"/>
      <c r="B533" s="43" t="s">
        <v>564</v>
      </c>
      <c r="C533" s="41"/>
      <c r="D533" s="58"/>
      <c r="E533" s="42"/>
      <c r="F533" s="42"/>
      <c r="G533" s="44"/>
      <c r="H533" s="175"/>
      <c r="I533" s="246">
        <f>IF(I532=1,1,0)</f>
        <v>1</v>
      </c>
    </row>
    <row r="534" spans="1:9" s="22" customFormat="1" x14ac:dyDescent="0.3">
      <c r="A534" s="94"/>
      <c r="B534" s="57"/>
      <c r="C534" s="41"/>
      <c r="D534" s="58"/>
      <c r="E534" s="42"/>
      <c r="F534" s="42"/>
      <c r="G534" s="44"/>
      <c r="H534" s="175"/>
      <c r="I534" s="246">
        <f>IF(I533=1,1,0)</f>
        <v>1</v>
      </c>
    </row>
    <row r="535" spans="1:9" s="22" customFormat="1" ht="18.75" x14ac:dyDescent="0.25">
      <c r="A535" s="94" t="s">
        <v>565</v>
      </c>
      <c r="B535" s="45" t="s">
        <v>566</v>
      </c>
      <c r="C535" s="41" t="s">
        <v>27</v>
      </c>
      <c r="D535" s="42"/>
      <c r="E535" s="42">
        <v>52.83</v>
      </c>
      <c r="F535" s="42">
        <f>E535*(1+C$1910)</f>
        <v>64.806561000000002</v>
      </c>
      <c r="G535" s="42">
        <f>D535*F535</f>
        <v>0</v>
      </c>
      <c r="H535" s="175"/>
      <c r="I535" s="246">
        <f>IF(D535&lt;&gt;0,1,0)</f>
        <v>0</v>
      </c>
    </row>
    <row r="536" spans="1:9" s="22" customFormat="1" x14ac:dyDescent="0.3">
      <c r="A536" s="94"/>
      <c r="B536" s="43"/>
      <c r="C536" s="41"/>
      <c r="D536" s="58"/>
      <c r="E536" s="42"/>
      <c r="F536" s="42"/>
      <c r="G536" s="44"/>
      <c r="H536" s="175"/>
      <c r="I536" s="246">
        <f>IF(I535=1,1,0)</f>
        <v>0</v>
      </c>
    </row>
    <row r="537" spans="1:9" s="22" customFormat="1" ht="18.75" x14ac:dyDescent="0.25">
      <c r="A537" s="94" t="s">
        <v>567</v>
      </c>
      <c r="B537" s="45" t="s">
        <v>568</v>
      </c>
      <c r="C537" s="41" t="s">
        <v>27</v>
      </c>
      <c r="D537" s="42"/>
      <c r="E537" s="42">
        <v>54.61</v>
      </c>
      <c r="F537" s="42">
        <f>E537*(1+C$1910)</f>
        <v>66.990087000000003</v>
      </c>
      <c r="G537" s="42">
        <f>D537*F537</f>
        <v>0</v>
      </c>
      <c r="H537" s="175"/>
      <c r="I537" s="246">
        <f>IF(D537&lt;&gt;0,1,0)</f>
        <v>0</v>
      </c>
    </row>
    <row r="538" spans="1:9" s="22" customFormat="1" x14ac:dyDescent="0.3">
      <c r="A538" s="94"/>
      <c r="B538" s="43"/>
      <c r="C538" s="41"/>
      <c r="D538" s="58"/>
      <c r="E538" s="42"/>
      <c r="F538" s="42"/>
      <c r="G538" s="44"/>
      <c r="H538" s="175"/>
      <c r="I538" s="246">
        <f>IF(I537=1,1,0)</f>
        <v>0</v>
      </c>
    </row>
    <row r="539" spans="1:9" s="22" customFormat="1" ht="18.75" x14ac:dyDescent="0.25">
      <c r="A539" s="94" t="s">
        <v>569</v>
      </c>
      <c r="B539" s="45" t="s">
        <v>570</v>
      </c>
      <c r="C539" s="41" t="s">
        <v>27</v>
      </c>
      <c r="D539" s="42"/>
      <c r="E539" s="42">
        <v>74.739999999999995</v>
      </c>
      <c r="F539" s="42">
        <f>E539*(1+C$1910)</f>
        <v>91.683558000000005</v>
      </c>
      <c r="G539" s="42">
        <f>D539*F539</f>
        <v>0</v>
      </c>
      <c r="H539" s="175"/>
      <c r="I539" s="246">
        <f>IF(D539&lt;&gt;0,1,0)</f>
        <v>0</v>
      </c>
    </row>
    <row r="540" spans="1:9" s="22" customFormat="1" x14ac:dyDescent="0.3">
      <c r="A540" s="94"/>
      <c r="B540" s="43"/>
      <c r="C540" s="41"/>
      <c r="D540" s="58"/>
      <c r="E540" s="42"/>
      <c r="F540" s="42"/>
      <c r="G540" s="44"/>
      <c r="H540" s="175"/>
      <c r="I540" s="246">
        <f>IF(I539=1,1,0)</f>
        <v>0</v>
      </c>
    </row>
    <row r="541" spans="1:9" s="22" customFormat="1" ht="18.75" x14ac:dyDescent="0.25">
      <c r="A541" s="94" t="s">
        <v>571</v>
      </c>
      <c r="B541" s="45" t="s">
        <v>572</v>
      </c>
      <c r="C541" s="41" t="s">
        <v>27</v>
      </c>
      <c r="D541" s="42"/>
      <c r="E541" s="42">
        <v>111.25</v>
      </c>
      <c r="F541" s="42">
        <f>E541*(1+C$1910)</f>
        <v>136.47037500000002</v>
      </c>
      <c r="G541" s="42">
        <f>D541*F541</f>
        <v>0</v>
      </c>
      <c r="H541" s="175"/>
      <c r="I541" s="246">
        <f>IF(D541&lt;&gt;0,1,0)</f>
        <v>0</v>
      </c>
    </row>
    <row r="542" spans="1:9" s="22" customFormat="1" x14ac:dyDescent="0.3">
      <c r="A542" s="94"/>
      <c r="B542" s="43"/>
      <c r="C542" s="41"/>
      <c r="D542" s="58"/>
      <c r="E542" s="42"/>
      <c r="F542" s="42"/>
      <c r="G542" s="44"/>
      <c r="H542" s="175"/>
      <c r="I542" s="246">
        <f>IF(I541=1,1,0)</f>
        <v>0</v>
      </c>
    </row>
    <row r="543" spans="1:9" s="22" customFormat="1" ht="31.5" x14ac:dyDescent="0.25">
      <c r="A543" s="94" t="s">
        <v>573</v>
      </c>
      <c r="B543" s="74" t="s">
        <v>574</v>
      </c>
      <c r="C543" s="41" t="s">
        <v>27</v>
      </c>
      <c r="D543" s="215">
        <v>15</v>
      </c>
      <c r="E543" s="42">
        <v>191.69</v>
      </c>
      <c r="F543" s="42">
        <f>E543*(1+C$1910)</f>
        <v>235.14612300000002</v>
      </c>
      <c r="G543" s="42">
        <f>D543*F543</f>
        <v>3527.1918450000003</v>
      </c>
      <c r="H543" s="175" t="s">
        <v>1848</v>
      </c>
      <c r="I543" s="246">
        <f>IF(D543&lt;&gt;0,1,0)</f>
        <v>1</v>
      </c>
    </row>
    <row r="544" spans="1:9" s="22" customFormat="1" x14ac:dyDescent="0.3">
      <c r="A544" s="94"/>
      <c r="B544" s="57"/>
      <c r="C544" s="41"/>
      <c r="D544" s="58"/>
      <c r="E544" s="42"/>
      <c r="F544" s="42"/>
      <c r="G544" s="44"/>
      <c r="H544" s="175"/>
      <c r="I544" s="246">
        <f>IF(I543=1,1,0)</f>
        <v>1</v>
      </c>
    </row>
    <row r="545" spans="1:9" s="22" customFormat="1" ht="18.75" x14ac:dyDescent="0.25">
      <c r="A545" s="94" t="s">
        <v>575</v>
      </c>
      <c r="B545" s="45" t="s">
        <v>576</v>
      </c>
      <c r="C545" s="41" t="s">
        <v>27</v>
      </c>
      <c r="D545" s="42"/>
      <c r="E545" s="42">
        <v>89.03</v>
      </c>
      <c r="F545" s="42">
        <f>E545*(1+C$1910)</f>
        <v>109.21310100000001</v>
      </c>
      <c r="G545" s="42">
        <f>D545*F545</f>
        <v>0</v>
      </c>
      <c r="H545" s="175"/>
      <c r="I545" s="246">
        <f>IF(D545&lt;&gt;0,1,0)</f>
        <v>0</v>
      </c>
    </row>
    <row r="546" spans="1:9" s="22" customFormat="1" x14ac:dyDescent="0.3">
      <c r="A546" s="94"/>
      <c r="B546" s="43"/>
      <c r="C546" s="41"/>
      <c r="D546" s="58"/>
      <c r="E546" s="42"/>
      <c r="F546" s="42"/>
      <c r="G546" s="44"/>
      <c r="H546" s="175"/>
      <c r="I546" s="246">
        <f>IF(I545=1,1,0)</f>
        <v>0</v>
      </c>
    </row>
    <row r="547" spans="1:9" s="22" customFormat="1" ht="18.75" x14ac:dyDescent="0.25">
      <c r="A547" s="94" t="s">
        <v>577</v>
      </c>
      <c r="B547" s="45" t="s">
        <v>578</v>
      </c>
      <c r="C547" s="41" t="s">
        <v>27</v>
      </c>
      <c r="D547" s="42"/>
      <c r="E547" s="42">
        <v>83.02</v>
      </c>
      <c r="F547" s="42">
        <f>E547*(1+C$1910)</f>
        <v>101.84063400000001</v>
      </c>
      <c r="G547" s="42">
        <f>D547*F547</f>
        <v>0</v>
      </c>
      <c r="H547" s="175"/>
      <c r="I547" s="246">
        <f>IF(D547&lt;&gt;0,1,0)</f>
        <v>0</v>
      </c>
    </row>
    <row r="548" spans="1:9" s="22" customFormat="1" x14ac:dyDescent="0.3">
      <c r="A548" s="94"/>
      <c r="B548" s="43"/>
      <c r="C548" s="41"/>
      <c r="D548" s="58"/>
      <c r="E548" s="42"/>
      <c r="F548" s="42"/>
      <c r="G548" s="44"/>
      <c r="H548" s="175"/>
      <c r="I548" s="246">
        <f>IF(I547=1,1,0)</f>
        <v>0</v>
      </c>
    </row>
    <row r="549" spans="1:9" s="22" customFormat="1" ht="18.75" x14ac:dyDescent="0.25">
      <c r="A549" s="94" t="s">
        <v>579</v>
      </c>
      <c r="B549" s="45" t="s">
        <v>580</v>
      </c>
      <c r="C549" s="41" t="s">
        <v>27</v>
      </c>
      <c r="D549" s="42"/>
      <c r="E549" s="42">
        <v>122.55</v>
      </c>
      <c r="F549" s="42">
        <f>E549*(1+C$1910)</f>
        <v>150.33208500000001</v>
      </c>
      <c r="G549" s="42">
        <f>D549*F549</f>
        <v>0</v>
      </c>
      <c r="H549" s="175"/>
      <c r="I549" s="246">
        <f>IF(D549&lt;&gt;0,1,0)</f>
        <v>0</v>
      </c>
    </row>
    <row r="550" spans="1:9" s="22" customFormat="1" x14ac:dyDescent="0.3">
      <c r="A550" s="94"/>
      <c r="B550" s="43"/>
      <c r="C550" s="41"/>
      <c r="D550" s="58"/>
      <c r="E550" s="42"/>
      <c r="F550" s="42"/>
      <c r="G550" s="44"/>
      <c r="H550" s="175"/>
      <c r="I550" s="246">
        <f>IF(I549=1,1,0)</f>
        <v>0</v>
      </c>
    </row>
    <row r="551" spans="1:9" s="22" customFormat="1" ht="18.75" x14ac:dyDescent="0.25">
      <c r="A551" s="94" t="s">
        <v>581</v>
      </c>
      <c r="B551" s="45" t="s">
        <v>582</v>
      </c>
      <c r="C551" s="41" t="s">
        <v>27</v>
      </c>
      <c r="D551" s="42"/>
      <c r="E551" s="42">
        <v>161.57</v>
      </c>
      <c r="F551" s="42">
        <f>E551*(1+C$1910)</f>
        <v>198.19791900000001</v>
      </c>
      <c r="G551" s="42">
        <f>D551*F551</f>
        <v>0</v>
      </c>
      <c r="H551" s="175"/>
      <c r="I551" s="246">
        <f>IF(D551&lt;&gt;0,1,0)</f>
        <v>0</v>
      </c>
    </row>
    <row r="552" spans="1:9" s="22" customFormat="1" x14ac:dyDescent="0.3">
      <c r="A552" s="94"/>
      <c r="B552" s="43"/>
      <c r="C552" s="41"/>
      <c r="D552" s="58"/>
      <c r="E552" s="42"/>
      <c r="F552" s="42"/>
      <c r="G552" s="44"/>
      <c r="H552" s="175"/>
      <c r="I552" s="246">
        <f>IF(I551=1,1,0)</f>
        <v>0</v>
      </c>
    </row>
    <row r="553" spans="1:9" s="22" customFormat="1" ht="18.75" x14ac:dyDescent="0.25">
      <c r="A553" s="94" t="s">
        <v>583</v>
      </c>
      <c r="B553" s="45" t="s">
        <v>584</v>
      </c>
      <c r="C553" s="41" t="s">
        <v>27</v>
      </c>
      <c r="D553" s="42"/>
      <c r="E553" s="42">
        <v>192.67</v>
      </c>
      <c r="F553" s="42">
        <f>E553*(1+C$1910)</f>
        <v>236.34828900000002</v>
      </c>
      <c r="G553" s="42">
        <f>D553*F553</f>
        <v>0</v>
      </c>
      <c r="H553" s="175"/>
      <c r="I553" s="246">
        <f>IF(D553&lt;&gt;0,1,0)</f>
        <v>0</v>
      </c>
    </row>
    <row r="554" spans="1:9" s="22" customFormat="1" x14ac:dyDescent="0.3">
      <c r="A554" s="94"/>
      <c r="B554" s="43"/>
      <c r="C554" s="41"/>
      <c r="D554" s="58"/>
      <c r="E554" s="42"/>
      <c r="F554" s="42"/>
      <c r="G554" s="44"/>
      <c r="H554" s="175"/>
      <c r="I554" s="246">
        <f>IF(I553=1,1,0)</f>
        <v>0</v>
      </c>
    </row>
    <row r="555" spans="1:9" s="22" customFormat="1" ht="18.75" x14ac:dyDescent="0.25">
      <c r="A555" s="94" t="s">
        <v>585</v>
      </c>
      <c r="B555" s="57" t="s">
        <v>586</v>
      </c>
      <c r="C555" s="41"/>
      <c r="D555" s="58"/>
      <c r="E555" s="42"/>
      <c r="F555" s="42"/>
      <c r="G555" s="44"/>
      <c r="H555" s="175"/>
      <c r="I555" s="246">
        <f>IF(D556&lt;&gt;0,1,IF(D559&lt;&gt;0,1,0))</f>
        <v>0</v>
      </c>
    </row>
    <row r="556" spans="1:9" s="22" customFormat="1" ht="18.75" x14ac:dyDescent="0.25">
      <c r="A556" s="94" t="s">
        <v>587</v>
      </c>
      <c r="B556" s="45" t="s">
        <v>588</v>
      </c>
      <c r="C556" s="41" t="s">
        <v>27</v>
      </c>
      <c r="D556" s="42"/>
      <c r="E556" s="42">
        <v>109.54</v>
      </c>
      <c r="F556" s="42">
        <f>E556*(1+C$1910)</f>
        <v>134.37271800000002</v>
      </c>
      <c r="G556" s="42">
        <f>D556*F556</f>
        <v>0</v>
      </c>
      <c r="H556" s="175"/>
      <c r="I556" s="246">
        <f>IF(D556&lt;&gt;0,1,0)</f>
        <v>0</v>
      </c>
    </row>
    <row r="557" spans="1:9" s="22" customFormat="1" ht="63" x14ac:dyDescent="0.25">
      <c r="A557" s="94"/>
      <c r="B557" s="43" t="s">
        <v>589</v>
      </c>
      <c r="C557" s="41"/>
      <c r="D557" s="58"/>
      <c r="E557" s="42"/>
      <c r="F557" s="42"/>
      <c r="G557" s="44"/>
      <c r="H557" s="175"/>
      <c r="I557" s="246">
        <f>IF(I556=1,1,0)</f>
        <v>0</v>
      </c>
    </row>
    <row r="558" spans="1:9" s="22" customFormat="1" x14ac:dyDescent="0.3">
      <c r="A558" s="94"/>
      <c r="B558" s="45"/>
      <c r="C558" s="41"/>
      <c r="D558" s="58"/>
      <c r="E558" s="42"/>
      <c r="F558" s="42"/>
      <c r="G558" s="44"/>
      <c r="H558" s="175"/>
      <c r="I558" s="246">
        <f>IF(I557=1,1,0)</f>
        <v>0</v>
      </c>
    </row>
    <row r="559" spans="1:9" s="22" customFormat="1" ht="18.75" x14ac:dyDescent="0.25">
      <c r="A559" s="94" t="s">
        <v>590</v>
      </c>
      <c r="B559" s="45" t="s">
        <v>591</v>
      </c>
      <c r="C559" s="41" t="s">
        <v>27</v>
      </c>
      <c r="D559" s="42"/>
      <c r="E559" s="42">
        <v>101</v>
      </c>
      <c r="F559" s="42">
        <f>E559*(1+C$1910)</f>
        <v>123.89670000000001</v>
      </c>
      <c r="G559" s="42">
        <f>D559*F559</f>
        <v>0</v>
      </c>
      <c r="H559" s="175"/>
      <c r="I559" s="246">
        <f>IF(D559&lt;&gt;0,1,0)</f>
        <v>0</v>
      </c>
    </row>
    <row r="560" spans="1:9" s="22" customFormat="1" ht="63" x14ac:dyDescent="0.25">
      <c r="A560" s="94"/>
      <c r="B560" s="43" t="s">
        <v>592</v>
      </c>
      <c r="C560" s="41"/>
      <c r="D560" s="58"/>
      <c r="E560" s="42"/>
      <c r="F560" s="42"/>
      <c r="G560" s="44"/>
      <c r="H560" s="175"/>
      <c r="I560" s="246">
        <f>IF(I559=1,1,0)</f>
        <v>0</v>
      </c>
    </row>
    <row r="561" spans="1:9" s="22" customFormat="1" x14ac:dyDescent="0.3">
      <c r="A561" s="94"/>
      <c r="B561" s="45"/>
      <c r="C561" s="41"/>
      <c r="D561" s="58"/>
      <c r="E561" s="42"/>
      <c r="F561" s="42"/>
      <c r="G561" s="44"/>
      <c r="H561" s="175"/>
      <c r="I561" s="246">
        <f>IF(I560=1,1,0)</f>
        <v>0</v>
      </c>
    </row>
    <row r="562" spans="1:9" s="22" customFormat="1" ht="18.75" x14ac:dyDescent="0.25">
      <c r="A562" s="94" t="s">
        <v>593</v>
      </c>
      <c r="B562" s="57" t="s">
        <v>594</v>
      </c>
      <c r="C562" s="41"/>
      <c r="D562" s="58"/>
      <c r="E562" s="42"/>
      <c r="F562" s="42"/>
      <c r="G562" s="44"/>
      <c r="H562" s="175"/>
      <c r="I562" s="246">
        <f>IF(D563&lt;&gt;0,1,0)</f>
        <v>0</v>
      </c>
    </row>
    <row r="563" spans="1:9" s="22" customFormat="1" ht="18.75" x14ac:dyDescent="0.25">
      <c r="A563" s="94" t="s">
        <v>595</v>
      </c>
      <c r="B563" s="45" t="s">
        <v>596</v>
      </c>
      <c r="C563" s="41" t="s">
        <v>27</v>
      </c>
      <c r="D563" s="42"/>
      <c r="E563" s="42">
        <v>1517.51</v>
      </c>
      <c r="F563" s="42">
        <f>E563*(1+C$1910)</f>
        <v>1861.5295170000002</v>
      </c>
      <c r="G563" s="42">
        <f>D563*F563</f>
        <v>0</v>
      </c>
      <c r="H563" s="175"/>
      <c r="I563" s="246">
        <f>IF(D563&lt;&gt;0,1,0)</f>
        <v>0</v>
      </c>
    </row>
    <row r="564" spans="1:9" s="22" customFormat="1" ht="113.25" customHeight="1" x14ac:dyDescent="0.25">
      <c r="A564" s="94"/>
      <c r="B564" s="53" t="s">
        <v>597</v>
      </c>
      <c r="C564" s="41"/>
      <c r="D564" s="58"/>
      <c r="E564" s="42"/>
      <c r="F564" s="42"/>
      <c r="G564" s="44"/>
      <c r="H564" s="175"/>
      <c r="I564" s="246">
        <f>IF(I563=1,1,0)</f>
        <v>0</v>
      </c>
    </row>
    <row r="565" spans="1:9" s="22" customFormat="1" x14ac:dyDescent="0.3">
      <c r="A565" s="94"/>
      <c r="B565" s="43"/>
      <c r="C565" s="41"/>
      <c r="D565" s="58"/>
      <c r="E565" s="42"/>
      <c r="F565" s="42"/>
      <c r="G565" s="44"/>
      <c r="H565" s="175"/>
      <c r="I565" s="246">
        <f>IF(I564=1,1,0)</f>
        <v>0</v>
      </c>
    </row>
    <row r="566" spans="1:9" s="22" customFormat="1" ht="18.75" x14ac:dyDescent="0.25">
      <c r="A566" s="94" t="s">
        <v>598</v>
      </c>
      <c r="B566" s="57" t="s">
        <v>599</v>
      </c>
      <c r="C566" s="41"/>
      <c r="D566" s="58"/>
      <c r="E566" s="42"/>
      <c r="F566" s="42"/>
      <c r="G566" s="44"/>
      <c r="H566" s="175"/>
      <c r="I566" s="246">
        <f>IF(D569&lt;&gt;0,1,IF(D571&lt;&gt;0,1,IF(D573&lt;&gt;0,1,IF(D575&lt;&gt;0,1,IF(D577&lt;&gt;0,1,IF(D579&lt;&gt;0,1,IF(D581&lt;&gt;0,1,IF(D583&lt;&gt;0,1,0))))))))+IF(D585&lt;&gt;0,1,0)</f>
        <v>2</v>
      </c>
    </row>
    <row r="567" spans="1:9" s="22" customFormat="1" ht="94.5" x14ac:dyDescent="0.25">
      <c r="A567" s="94"/>
      <c r="B567" s="43" t="s">
        <v>600</v>
      </c>
      <c r="C567" s="41"/>
      <c r="D567" s="58"/>
      <c r="E567" s="42"/>
      <c r="F567" s="42"/>
      <c r="G567" s="44"/>
      <c r="H567" s="175"/>
      <c r="I567" s="246">
        <f>IF(I566=1,1,0)</f>
        <v>0</v>
      </c>
    </row>
    <row r="568" spans="1:9" s="22" customFormat="1" x14ac:dyDescent="0.3">
      <c r="A568" s="94"/>
      <c r="B568" s="57"/>
      <c r="C568" s="41"/>
      <c r="D568" s="58"/>
      <c r="E568" s="42"/>
      <c r="F568" s="42"/>
      <c r="G568" s="44"/>
      <c r="H568" s="175"/>
      <c r="I568" s="246">
        <f>IF(I567=1,1,0)</f>
        <v>0</v>
      </c>
    </row>
    <row r="569" spans="1:9" s="22" customFormat="1" ht="31.5" x14ac:dyDescent="0.25">
      <c r="A569" s="94" t="s">
        <v>601</v>
      </c>
      <c r="B569" s="45" t="s">
        <v>602</v>
      </c>
      <c r="C569" s="41" t="s">
        <v>23</v>
      </c>
      <c r="D569" s="42"/>
      <c r="E569" s="42">
        <v>36.200000000000003</v>
      </c>
      <c r="F569" s="42">
        <f>E569*(1+C$1910)</f>
        <v>44.406540000000007</v>
      </c>
      <c r="G569" s="42">
        <f>D569*F569</f>
        <v>0</v>
      </c>
      <c r="H569" s="175"/>
      <c r="I569" s="246">
        <f>IF(D569&lt;&gt;0,1,0)</f>
        <v>0</v>
      </c>
    </row>
    <row r="570" spans="1:9" s="22" customFormat="1" x14ac:dyDescent="0.3">
      <c r="A570" s="94"/>
      <c r="B570" s="43"/>
      <c r="C570" s="41"/>
      <c r="D570" s="58"/>
      <c r="E570" s="42"/>
      <c r="F570" s="42"/>
      <c r="G570" s="44"/>
      <c r="H570" s="191"/>
      <c r="I570" s="246">
        <f>IF(I569=1,1,0)</f>
        <v>0</v>
      </c>
    </row>
    <row r="571" spans="1:9" s="22" customFormat="1" ht="31.5" x14ac:dyDescent="0.25">
      <c r="A571" s="94" t="s">
        <v>603</v>
      </c>
      <c r="B571" s="45" t="s">
        <v>604</v>
      </c>
      <c r="C571" s="41" t="s">
        <v>23</v>
      </c>
      <c r="D571" s="42"/>
      <c r="E571" s="42">
        <v>41.47</v>
      </c>
      <c r="F571" s="42">
        <f>E571*(1+C$1910)</f>
        <v>50.871249000000006</v>
      </c>
      <c r="G571" s="42">
        <f>D571*F571</f>
        <v>0</v>
      </c>
      <c r="H571" s="175"/>
      <c r="I571" s="246">
        <f>IF(D571&lt;&gt;0,1,0)</f>
        <v>0</v>
      </c>
    </row>
    <row r="572" spans="1:9" s="22" customFormat="1" x14ac:dyDescent="0.3">
      <c r="A572" s="94"/>
      <c r="B572" s="43"/>
      <c r="C572" s="41"/>
      <c r="D572" s="58"/>
      <c r="E572" s="42"/>
      <c r="F572" s="42"/>
      <c r="G572" s="44"/>
      <c r="H572" s="191"/>
      <c r="I572" s="246">
        <f>IF(I571=1,1,0)</f>
        <v>0</v>
      </c>
    </row>
    <row r="573" spans="1:9" s="22" customFormat="1" ht="31.5" x14ac:dyDescent="0.25">
      <c r="A573" s="94" t="s">
        <v>605</v>
      </c>
      <c r="B573" s="45" t="s">
        <v>606</v>
      </c>
      <c r="C573" s="41" t="s">
        <v>23</v>
      </c>
      <c r="D573" s="42"/>
      <c r="E573" s="42">
        <v>56.97</v>
      </c>
      <c r="F573" s="42">
        <f>E573*(1+C$1910)</f>
        <v>69.885099000000011</v>
      </c>
      <c r="G573" s="42">
        <f>D573*F573</f>
        <v>0</v>
      </c>
      <c r="H573" s="175"/>
      <c r="I573" s="246">
        <f>IF(D573&lt;&gt;0,1,0)</f>
        <v>0</v>
      </c>
    </row>
    <row r="574" spans="1:9" s="22" customFormat="1" x14ac:dyDescent="0.3">
      <c r="A574" s="94"/>
      <c r="B574" s="43"/>
      <c r="C574" s="41"/>
      <c r="D574" s="58"/>
      <c r="E574" s="42"/>
      <c r="F574" s="42"/>
      <c r="G574" s="44"/>
      <c r="H574" s="191"/>
      <c r="I574" s="246">
        <f>IF(I573=1,1,0)</f>
        <v>0</v>
      </c>
    </row>
    <row r="575" spans="1:9" s="22" customFormat="1" ht="31.5" x14ac:dyDescent="0.25">
      <c r="A575" s="94" t="s">
        <v>607</v>
      </c>
      <c r="B575" s="45" t="s">
        <v>608</v>
      </c>
      <c r="C575" s="41" t="s">
        <v>23</v>
      </c>
      <c r="D575" s="42"/>
      <c r="E575" s="42">
        <v>27.22</v>
      </c>
      <c r="F575" s="42">
        <f>E575*(1+C$1910)</f>
        <v>33.390774</v>
      </c>
      <c r="G575" s="42">
        <f>D575*F575</f>
        <v>0</v>
      </c>
      <c r="H575" s="191"/>
      <c r="I575" s="246">
        <f>IF(D575&lt;&gt;0,1,0)</f>
        <v>0</v>
      </c>
    </row>
    <row r="576" spans="1:9" s="22" customFormat="1" x14ac:dyDescent="0.3">
      <c r="A576" s="94"/>
      <c r="B576" s="43"/>
      <c r="C576" s="41"/>
      <c r="D576" s="58"/>
      <c r="E576" s="42"/>
      <c r="F576" s="42"/>
      <c r="G576" s="44"/>
      <c r="H576" s="191"/>
      <c r="I576" s="246">
        <f>IF(I575=1,1,0)</f>
        <v>0</v>
      </c>
    </row>
    <row r="577" spans="1:9" s="22" customFormat="1" ht="31.5" x14ac:dyDescent="0.25">
      <c r="A577" s="94" t="s">
        <v>609</v>
      </c>
      <c r="B577" s="45" t="s">
        <v>610</v>
      </c>
      <c r="C577" s="41" t="s">
        <v>23</v>
      </c>
      <c r="D577" s="215">
        <v>36.64</v>
      </c>
      <c r="E577" s="42">
        <v>30.53</v>
      </c>
      <c r="F577" s="42">
        <f>E577*(1+C$1910)</f>
        <v>37.451151000000003</v>
      </c>
      <c r="G577" s="42">
        <f>D577*F577</f>
        <v>1372.2101726400001</v>
      </c>
      <c r="H577" s="175" t="s">
        <v>1848</v>
      </c>
      <c r="I577" s="246">
        <f>IF(D577&lt;&gt;0,1,0)</f>
        <v>1</v>
      </c>
    </row>
    <row r="578" spans="1:9" s="22" customFormat="1" x14ac:dyDescent="0.3">
      <c r="A578" s="94"/>
      <c r="B578" s="43"/>
      <c r="C578" s="41"/>
      <c r="D578" s="58"/>
      <c r="E578" s="42"/>
      <c r="F578" s="42"/>
      <c r="G578" s="44"/>
      <c r="H578" s="191"/>
      <c r="I578" s="246">
        <f>IF(I577=1,1,0)</f>
        <v>1</v>
      </c>
    </row>
    <row r="579" spans="1:9" s="22" customFormat="1" ht="31.5" x14ac:dyDescent="0.25">
      <c r="A579" s="94" t="s">
        <v>611</v>
      </c>
      <c r="B579" s="45" t="s">
        <v>612</v>
      </c>
      <c r="C579" s="41" t="s">
        <v>23</v>
      </c>
      <c r="D579" s="215">
        <v>53.09</v>
      </c>
      <c r="E579" s="42">
        <v>43.06</v>
      </c>
      <c r="F579" s="42">
        <f>E579*(1+C$1910)</f>
        <v>52.821702000000009</v>
      </c>
      <c r="G579" s="42">
        <f>D579*F579</f>
        <v>2804.3041591800006</v>
      </c>
      <c r="H579" s="175" t="s">
        <v>1848</v>
      </c>
      <c r="I579" s="246">
        <f>IF(D579&lt;&gt;0,1,0)</f>
        <v>1</v>
      </c>
    </row>
    <row r="580" spans="1:9" s="22" customFormat="1" x14ac:dyDescent="0.3">
      <c r="A580" s="94"/>
      <c r="B580" s="43"/>
      <c r="C580" s="41"/>
      <c r="D580" s="58"/>
      <c r="E580" s="42"/>
      <c r="F580" s="42"/>
      <c r="G580" s="44"/>
      <c r="H580" s="191"/>
      <c r="I580" s="246">
        <f>IF(I579=1,1,0)</f>
        <v>1</v>
      </c>
    </row>
    <row r="581" spans="1:9" s="22" customFormat="1" ht="31.5" x14ac:dyDescent="0.25">
      <c r="A581" s="94" t="s">
        <v>613</v>
      </c>
      <c r="B581" s="45" t="s">
        <v>614</v>
      </c>
      <c r="C581" s="41" t="s">
        <v>23</v>
      </c>
      <c r="D581" s="42"/>
      <c r="E581" s="42">
        <v>50.65</v>
      </c>
      <c r="F581" s="42">
        <f>E581*(1+C$1910)</f>
        <v>62.132355000000004</v>
      </c>
      <c r="G581" s="42">
        <f>D581*F581</f>
        <v>0</v>
      </c>
      <c r="H581" s="191"/>
      <c r="I581" s="246">
        <f>IF(D581&lt;&gt;0,1,0)</f>
        <v>0</v>
      </c>
    </row>
    <row r="582" spans="1:9" s="22" customFormat="1" x14ac:dyDescent="0.3">
      <c r="A582" s="94"/>
      <c r="B582" s="43"/>
      <c r="C582" s="41"/>
      <c r="D582" s="58"/>
      <c r="E582" s="42"/>
      <c r="F582" s="42"/>
      <c r="G582" s="44"/>
      <c r="H582" s="191"/>
      <c r="I582" s="246">
        <f>IF(I581=1,1,0)</f>
        <v>0</v>
      </c>
    </row>
    <row r="583" spans="1:9" s="22" customFormat="1" ht="31.5" x14ac:dyDescent="0.25">
      <c r="A583" s="94" t="s">
        <v>615</v>
      </c>
      <c r="B583" s="45" t="s">
        <v>616</v>
      </c>
      <c r="C583" s="41" t="s">
        <v>23</v>
      </c>
      <c r="D583" s="215">
        <v>112.84</v>
      </c>
      <c r="E583" s="42">
        <v>53.81</v>
      </c>
      <c r="F583" s="42">
        <f>E583*(1+C$1910)</f>
        <v>66.008727000000007</v>
      </c>
      <c r="G583" s="42">
        <f>D583*F583</f>
        <v>7448.4247546800007</v>
      </c>
      <c r="H583" s="175" t="s">
        <v>1848</v>
      </c>
      <c r="I583" s="246">
        <f>IF(D583&lt;&gt;0,1,0)</f>
        <v>1</v>
      </c>
    </row>
    <row r="584" spans="1:9" s="22" customFormat="1" x14ac:dyDescent="0.3">
      <c r="A584" s="94"/>
      <c r="B584" s="43"/>
      <c r="C584" s="41"/>
      <c r="D584" s="58"/>
      <c r="E584" s="42"/>
      <c r="F584" s="42"/>
      <c r="G584" s="44"/>
      <c r="H584" s="191"/>
      <c r="I584" s="246">
        <f>IF(I583=1,1,0)</f>
        <v>1</v>
      </c>
    </row>
    <row r="585" spans="1:9" s="22" customFormat="1" ht="31.5" x14ac:dyDescent="0.25">
      <c r="A585" s="94" t="s">
        <v>617</v>
      </c>
      <c r="B585" s="45" t="s">
        <v>618</v>
      </c>
      <c r="C585" s="41" t="s">
        <v>23</v>
      </c>
      <c r="D585" s="215">
        <v>210.3</v>
      </c>
      <c r="E585" s="42">
        <v>68.34</v>
      </c>
      <c r="F585" s="42">
        <f>E585*(1+C$1910)</f>
        <v>83.832678000000016</v>
      </c>
      <c r="G585" s="42">
        <f>D585*F585</f>
        <v>17630.012183400006</v>
      </c>
      <c r="H585" s="175" t="s">
        <v>1848</v>
      </c>
      <c r="I585" s="246">
        <f>IF(D585&lt;&gt;0,1,0)</f>
        <v>1</v>
      </c>
    </row>
    <row r="586" spans="1:9" s="22" customFormat="1" x14ac:dyDescent="0.3">
      <c r="A586" s="94"/>
      <c r="B586" s="43"/>
      <c r="C586" s="41"/>
      <c r="D586" s="58"/>
      <c r="E586" s="42"/>
      <c r="F586" s="42"/>
      <c r="G586" s="44"/>
      <c r="H586" s="191"/>
      <c r="I586" s="246">
        <f>IF(I585=1,1,0)</f>
        <v>1</v>
      </c>
    </row>
    <row r="587" spans="1:9" s="22" customFormat="1" ht="18.75" x14ac:dyDescent="0.25">
      <c r="A587" s="94" t="s">
        <v>619</v>
      </c>
      <c r="B587" s="57" t="s">
        <v>620</v>
      </c>
      <c r="C587" s="41"/>
      <c r="D587" s="58"/>
      <c r="E587" s="42"/>
      <c r="F587" s="42"/>
      <c r="G587" s="44"/>
      <c r="H587" s="175"/>
      <c r="I587" s="246">
        <f>IF(D590&lt;&gt;0,1,IF(D592&lt;&gt;0,1,IF(D594&lt;&gt;0,1,IF(D596&lt;&gt;0,1,IF(D598&lt;&gt;0,1,IF(D600&lt;&gt;0,1,IF(D602&lt;&gt;0,1,0)))))))</f>
        <v>0</v>
      </c>
    </row>
    <row r="588" spans="1:9" s="22" customFormat="1" ht="94.5" x14ac:dyDescent="0.25">
      <c r="A588" s="94"/>
      <c r="B588" s="43" t="s">
        <v>621</v>
      </c>
      <c r="C588" s="41"/>
      <c r="D588" s="58"/>
      <c r="E588" s="42"/>
      <c r="F588" s="42"/>
      <c r="G588" s="44"/>
      <c r="H588" s="175"/>
      <c r="I588" s="246">
        <f>IF(I587=1,1,0)</f>
        <v>0</v>
      </c>
    </row>
    <row r="589" spans="1:9" s="22" customFormat="1" x14ac:dyDescent="0.3">
      <c r="A589" s="94"/>
      <c r="B589" s="57"/>
      <c r="C589" s="41"/>
      <c r="D589" s="58"/>
      <c r="E589" s="42"/>
      <c r="F589" s="42"/>
      <c r="G589" s="44"/>
      <c r="H589" s="175"/>
      <c r="I589" s="246">
        <f>IF(I588=1,1,0)</f>
        <v>0</v>
      </c>
    </row>
    <row r="590" spans="1:9" s="22" customFormat="1" x14ac:dyDescent="0.3">
      <c r="A590" s="94" t="s">
        <v>622</v>
      </c>
      <c r="B590" s="45" t="s">
        <v>623</v>
      </c>
      <c r="C590" s="41" t="s">
        <v>27</v>
      </c>
      <c r="D590" s="42"/>
      <c r="E590" s="42">
        <v>883.28</v>
      </c>
      <c r="F590" s="42">
        <f>E590*(1+C$1910)</f>
        <v>1083.5195760000001</v>
      </c>
      <c r="G590" s="42">
        <f>D590*F590</f>
        <v>0</v>
      </c>
      <c r="H590" s="175"/>
      <c r="I590" s="246">
        <f>IF(D590&lt;&gt;0,1,0)</f>
        <v>0</v>
      </c>
    </row>
    <row r="591" spans="1:9" s="22" customFormat="1" x14ac:dyDescent="0.3">
      <c r="A591" s="94"/>
      <c r="B591" s="43"/>
      <c r="C591" s="41"/>
      <c r="D591" s="58"/>
      <c r="E591" s="42"/>
      <c r="F591" s="42"/>
      <c r="G591" s="44"/>
      <c r="H591" s="175"/>
      <c r="I591" s="246">
        <f>IF(I590=1,1,0)</f>
        <v>0</v>
      </c>
    </row>
    <row r="592" spans="1:9" s="22" customFormat="1" ht="18.75" x14ac:dyDescent="0.25">
      <c r="A592" s="94" t="s">
        <v>624</v>
      </c>
      <c r="B592" s="45" t="s">
        <v>625</v>
      </c>
      <c r="C592" s="41" t="s">
        <v>27</v>
      </c>
      <c r="D592" s="42"/>
      <c r="E592" s="42">
        <v>1684.11</v>
      </c>
      <c r="F592" s="42">
        <f>E592*(1+C$1910)</f>
        <v>2065.8977370000002</v>
      </c>
      <c r="G592" s="42">
        <f>D592*F592</f>
        <v>0</v>
      </c>
      <c r="H592" s="175"/>
      <c r="I592" s="246">
        <f>IF(D592&lt;&gt;0,1,0)</f>
        <v>0</v>
      </c>
    </row>
    <row r="593" spans="1:9" s="22" customFormat="1" x14ac:dyDescent="0.3">
      <c r="A593" s="94"/>
      <c r="B593" s="45"/>
      <c r="C593" s="41"/>
      <c r="D593" s="58"/>
      <c r="E593" s="42"/>
      <c r="F593" s="42"/>
      <c r="G593" s="44"/>
      <c r="H593" s="175"/>
      <c r="I593" s="246">
        <f>IF(I592=1,1,0)</f>
        <v>0</v>
      </c>
    </row>
    <row r="594" spans="1:9" s="22" customFormat="1" ht="18.75" x14ac:dyDescent="0.25">
      <c r="A594" s="94" t="s">
        <v>626</v>
      </c>
      <c r="B594" s="45" t="s">
        <v>627</v>
      </c>
      <c r="C594" s="41" t="s">
        <v>27</v>
      </c>
      <c r="D594" s="42"/>
      <c r="E594" s="42">
        <v>2763.43</v>
      </c>
      <c r="F594" s="42">
        <f>E594*(1+C$1910)</f>
        <v>3389.8995810000001</v>
      </c>
      <c r="G594" s="42">
        <f>D594*F594</f>
        <v>0</v>
      </c>
      <c r="H594" s="175"/>
      <c r="I594" s="246">
        <f>IF(D594&lt;&gt;0,1,0)</f>
        <v>0</v>
      </c>
    </row>
    <row r="595" spans="1:9" s="22" customFormat="1" x14ac:dyDescent="0.3">
      <c r="A595" s="94"/>
      <c r="B595" s="45"/>
      <c r="C595" s="41"/>
      <c r="D595" s="58"/>
      <c r="E595" s="42"/>
      <c r="F595" s="42"/>
      <c r="G595" s="44"/>
      <c r="H595" s="175"/>
      <c r="I595" s="246">
        <f>IF(I594=1,1,0)</f>
        <v>0</v>
      </c>
    </row>
    <row r="596" spans="1:9" s="22" customFormat="1" ht="18.75" x14ac:dyDescent="0.25">
      <c r="A596" s="94" t="s">
        <v>628</v>
      </c>
      <c r="B596" s="45" t="s">
        <v>629</v>
      </c>
      <c r="C596" s="41" t="s">
        <v>27</v>
      </c>
      <c r="D596" s="42"/>
      <c r="E596" s="42">
        <v>3808.13</v>
      </c>
      <c r="F596" s="42">
        <f>E596*(1+C$1910)</f>
        <v>4671.4330710000004</v>
      </c>
      <c r="G596" s="42">
        <f>D596*F596</f>
        <v>0</v>
      </c>
      <c r="H596" s="175"/>
      <c r="I596" s="246">
        <f>IF(D596&lt;&gt;0,1,0)</f>
        <v>0</v>
      </c>
    </row>
    <row r="597" spans="1:9" s="22" customFormat="1" x14ac:dyDescent="0.3">
      <c r="A597" s="94"/>
      <c r="B597" s="45"/>
      <c r="C597" s="41"/>
      <c r="D597" s="58"/>
      <c r="E597" s="42"/>
      <c r="F597" s="42"/>
      <c r="G597" s="44"/>
      <c r="H597" s="175"/>
      <c r="I597" s="246">
        <f>IF(I596=1,1,0)</f>
        <v>0</v>
      </c>
    </row>
    <row r="598" spans="1:9" s="22" customFormat="1" ht="18.75" x14ac:dyDescent="0.25">
      <c r="A598" s="94" t="s">
        <v>630</v>
      </c>
      <c r="B598" s="51" t="s">
        <v>631</v>
      </c>
      <c r="C598" s="41" t="s">
        <v>27</v>
      </c>
      <c r="D598" s="42"/>
      <c r="E598" s="42">
        <v>6818.23</v>
      </c>
      <c r="F598" s="42">
        <f>E598*(1+C$1910)</f>
        <v>8363.9227410000003</v>
      </c>
      <c r="G598" s="42">
        <f>D598*F598</f>
        <v>0</v>
      </c>
      <c r="H598" s="175"/>
      <c r="I598" s="246">
        <f>IF(D598&lt;&gt;0,1,0)</f>
        <v>0</v>
      </c>
    </row>
    <row r="599" spans="1:9" s="22" customFormat="1" x14ac:dyDescent="0.3">
      <c r="A599" s="94"/>
      <c r="B599" s="51"/>
      <c r="C599" s="41"/>
      <c r="D599" s="58"/>
      <c r="E599" s="42"/>
      <c r="F599" s="42"/>
      <c r="G599" s="44"/>
      <c r="H599" s="175"/>
      <c r="I599" s="246">
        <f>IF(I598=1,1,0)</f>
        <v>0</v>
      </c>
    </row>
    <row r="600" spans="1:9" s="22" customFormat="1" ht="18.75" x14ac:dyDescent="0.25">
      <c r="A600" s="94" t="s">
        <v>632</v>
      </c>
      <c r="B600" s="51" t="s">
        <v>633</v>
      </c>
      <c r="C600" s="41" t="s">
        <v>27</v>
      </c>
      <c r="D600" s="42"/>
      <c r="E600" s="42">
        <v>6716.73</v>
      </c>
      <c r="F600" s="42">
        <f>E600*(1+C$1910)</f>
        <v>8239.4126909999995</v>
      </c>
      <c r="G600" s="42">
        <f>D600*F600</f>
        <v>0</v>
      </c>
      <c r="H600" s="175"/>
      <c r="I600" s="246">
        <f>IF(D600&lt;&gt;0,1,0)</f>
        <v>0</v>
      </c>
    </row>
    <row r="601" spans="1:9" s="22" customFormat="1" x14ac:dyDescent="0.3">
      <c r="A601" s="94"/>
      <c r="B601" s="45"/>
      <c r="C601" s="41"/>
      <c r="D601" s="58"/>
      <c r="E601" s="42"/>
      <c r="F601" s="42"/>
      <c r="G601" s="44"/>
      <c r="H601" s="175"/>
      <c r="I601" s="246">
        <f>IF(I600=1,1,0)</f>
        <v>0</v>
      </c>
    </row>
    <row r="602" spans="1:9" s="22" customFormat="1" ht="18.75" x14ac:dyDescent="0.25">
      <c r="A602" s="94" t="s">
        <v>632</v>
      </c>
      <c r="B602" s="51" t="s">
        <v>634</v>
      </c>
      <c r="C602" s="41" t="s">
        <v>27</v>
      </c>
      <c r="D602" s="42"/>
      <c r="E602" s="42">
        <v>8400.83</v>
      </c>
      <c r="F602" s="42">
        <f>E602*(1+C$1910)</f>
        <v>10305.298161000001</v>
      </c>
      <c r="G602" s="42">
        <f>D602*F602</f>
        <v>0</v>
      </c>
      <c r="H602" s="175"/>
      <c r="I602" s="246">
        <f>IF(D602&lt;&gt;0,1,0)</f>
        <v>0</v>
      </c>
    </row>
    <row r="603" spans="1:9" s="22" customFormat="1" x14ac:dyDescent="0.3">
      <c r="A603" s="94"/>
      <c r="B603" s="45"/>
      <c r="C603" s="41"/>
      <c r="D603" s="58"/>
      <c r="E603" s="42"/>
      <c r="F603" s="42"/>
      <c r="G603" s="44"/>
      <c r="H603" s="175"/>
      <c r="I603" s="246">
        <f>IF(I602=1,1,0)</f>
        <v>0</v>
      </c>
    </row>
    <row r="604" spans="1:9" s="22" customFormat="1" ht="18.75" x14ac:dyDescent="0.25">
      <c r="A604" s="94" t="s">
        <v>635</v>
      </c>
      <c r="B604" s="57" t="s">
        <v>636</v>
      </c>
      <c r="C604" s="41"/>
      <c r="D604" s="58"/>
      <c r="E604" s="42"/>
      <c r="F604" s="42"/>
      <c r="G604" s="44"/>
      <c r="H604" s="175"/>
      <c r="I604" s="246">
        <f>IF(D605&lt;&gt;0,1,IF(D608&lt;&gt;0,1,IF(D611&lt;&gt;0,1,0)))</f>
        <v>1</v>
      </c>
    </row>
    <row r="605" spans="1:9" s="22" customFormat="1" ht="31.5" x14ac:dyDescent="0.25">
      <c r="A605" s="94" t="s">
        <v>637</v>
      </c>
      <c r="B605" s="45" t="s">
        <v>638</v>
      </c>
      <c r="C605" s="41" t="s">
        <v>27</v>
      </c>
      <c r="D605" s="215">
        <v>23</v>
      </c>
      <c r="E605" s="42">
        <v>65.42</v>
      </c>
      <c r="F605" s="42">
        <f>E605*(1+C$1910)</f>
        <v>80.250714000000016</v>
      </c>
      <c r="G605" s="42">
        <f>D605*F605</f>
        <v>1845.7664220000004</v>
      </c>
      <c r="H605" s="175" t="s">
        <v>1848</v>
      </c>
      <c r="I605" s="246">
        <f>IF(D605&lt;&gt;0,1,0)</f>
        <v>1</v>
      </c>
    </row>
    <row r="606" spans="1:9" s="22" customFormat="1" ht="63" x14ac:dyDescent="0.25">
      <c r="A606" s="94"/>
      <c r="B606" s="43" t="s">
        <v>639</v>
      </c>
      <c r="C606" s="41"/>
      <c r="D606" s="58"/>
      <c r="E606" s="42"/>
      <c r="F606" s="42"/>
      <c r="G606" s="44"/>
      <c r="H606" s="175"/>
      <c r="I606" s="246">
        <f>IF(I605=1,1,0)</f>
        <v>1</v>
      </c>
    </row>
    <row r="607" spans="1:9" s="22" customFormat="1" x14ac:dyDescent="0.3">
      <c r="A607" s="94"/>
      <c r="B607" s="43"/>
      <c r="C607" s="41"/>
      <c r="D607" s="58"/>
      <c r="E607" s="42"/>
      <c r="F607" s="42"/>
      <c r="G607" s="44"/>
      <c r="H607" s="175"/>
      <c r="I607" s="246">
        <f>IF(I606=1,1,0)</f>
        <v>1</v>
      </c>
    </row>
    <row r="608" spans="1:9" s="22" customFormat="1" ht="31.5" x14ac:dyDescent="0.25">
      <c r="A608" s="94" t="s">
        <v>640</v>
      </c>
      <c r="B608" s="45" t="s">
        <v>641</v>
      </c>
      <c r="C608" s="41" t="s">
        <v>27</v>
      </c>
      <c r="D608" s="215">
        <v>20</v>
      </c>
      <c r="E608" s="42">
        <v>63.39</v>
      </c>
      <c r="F608" s="42">
        <f>E608*(1+C$1910)</f>
        <v>77.760513000000003</v>
      </c>
      <c r="G608" s="42">
        <f>D608*F608</f>
        <v>1555.2102600000001</v>
      </c>
      <c r="H608" s="175" t="s">
        <v>1848</v>
      </c>
      <c r="I608" s="246">
        <f>IF(D608&lt;&gt;0,1,0)</f>
        <v>1</v>
      </c>
    </row>
    <row r="609" spans="1:9" s="22" customFormat="1" ht="72" customHeight="1" x14ac:dyDescent="0.25">
      <c r="A609" s="94"/>
      <c r="B609" s="43" t="s">
        <v>642</v>
      </c>
      <c r="C609" s="41"/>
      <c r="D609" s="58"/>
      <c r="E609" s="42"/>
      <c r="F609" s="42"/>
      <c r="G609" s="44"/>
      <c r="H609" s="175"/>
      <c r="I609" s="246">
        <f>IF(I608=1,1,0)</f>
        <v>1</v>
      </c>
    </row>
    <row r="610" spans="1:9" s="22" customFormat="1" x14ac:dyDescent="0.3">
      <c r="A610" s="94"/>
      <c r="B610" s="43"/>
      <c r="C610" s="41"/>
      <c r="D610" s="58"/>
      <c r="E610" s="42"/>
      <c r="F610" s="42"/>
      <c r="G610" s="44"/>
      <c r="H610" s="175"/>
      <c r="I610" s="246">
        <f>IF(I609=1,1,0)</f>
        <v>1</v>
      </c>
    </row>
    <row r="611" spans="1:9" s="22" customFormat="1" ht="31.5" x14ac:dyDescent="0.25">
      <c r="A611" s="94" t="s">
        <v>643</v>
      </c>
      <c r="B611" s="45" t="s">
        <v>644</v>
      </c>
      <c r="C611" s="41" t="s">
        <v>27</v>
      </c>
      <c r="D611" s="215">
        <v>25</v>
      </c>
      <c r="E611" s="42">
        <v>67.489999999999995</v>
      </c>
      <c r="F611" s="42">
        <f>E611*(1+C$1910)</f>
        <v>82.789983000000007</v>
      </c>
      <c r="G611" s="42">
        <f>D611*F611</f>
        <v>2069.7495750000003</v>
      </c>
      <c r="H611" s="175" t="s">
        <v>1848</v>
      </c>
      <c r="I611" s="246">
        <f>IF(D611&lt;&gt;0,1,0)</f>
        <v>1</v>
      </c>
    </row>
    <row r="612" spans="1:9" s="22" customFormat="1" ht="63" x14ac:dyDescent="0.25">
      <c r="A612" s="94"/>
      <c r="B612" s="43" t="s">
        <v>645</v>
      </c>
      <c r="C612" s="41"/>
      <c r="D612" s="58"/>
      <c r="E612" s="42"/>
      <c r="F612" s="42"/>
      <c r="G612" s="44"/>
      <c r="H612" s="175"/>
      <c r="I612" s="246">
        <f>IF(I611=1,1,0)</f>
        <v>1</v>
      </c>
    </row>
    <row r="613" spans="1:9" s="22" customFormat="1" x14ac:dyDescent="0.3">
      <c r="A613" s="94"/>
      <c r="B613" s="43"/>
      <c r="C613" s="41"/>
      <c r="D613" s="58"/>
      <c r="E613" s="42"/>
      <c r="F613" s="42"/>
      <c r="G613" s="44"/>
      <c r="H613" s="175"/>
      <c r="I613" s="246">
        <f>IF(I612=1,1,0)</f>
        <v>1</v>
      </c>
    </row>
    <row r="614" spans="1:9" s="22" customFormat="1" ht="18.75" x14ac:dyDescent="0.25">
      <c r="A614" s="94" t="s">
        <v>646</v>
      </c>
      <c r="B614" s="57" t="s">
        <v>647</v>
      </c>
      <c r="C614" s="41"/>
      <c r="D614" s="58"/>
      <c r="E614" s="42"/>
      <c r="F614" s="42"/>
      <c r="G614" s="44"/>
      <c r="H614" s="175"/>
      <c r="I614" s="246">
        <f>IF(D615&lt;&gt;0,1,0)</f>
        <v>0</v>
      </c>
    </row>
    <row r="615" spans="1:9" s="22" customFormat="1" ht="51" customHeight="1" x14ac:dyDescent="0.25">
      <c r="A615" s="94" t="s">
        <v>648</v>
      </c>
      <c r="B615" s="45" t="s">
        <v>649</v>
      </c>
      <c r="C615" s="41" t="s">
        <v>27</v>
      </c>
      <c r="D615" s="42"/>
      <c r="E615" s="83">
        <v>1896.04</v>
      </c>
      <c r="F615" s="42">
        <f>E615*(1+C$1910)</f>
        <v>2325.8722680000001</v>
      </c>
      <c r="G615" s="42">
        <f>D615*F615</f>
        <v>0</v>
      </c>
      <c r="H615" s="175"/>
      <c r="I615" s="246">
        <f>IF(D615&lt;&gt;0,1,0)</f>
        <v>0</v>
      </c>
    </row>
    <row r="616" spans="1:9" s="22" customFormat="1" ht="94.5" customHeight="1" x14ac:dyDescent="0.25">
      <c r="A616" s="94"/>
      <c r="B616" s="43" t="s">
        <v>650</v>
      </c>
      <c r="C616" s="41"/>
      <c r="D616" s="58"/>
      <c r="E616" s="42"/>
      <c r="F616" s="42"/>
      <c r="G616" s="44"/>
      <c r="H616" s="183"/>
      <c r="I616" s="246">
        <f>IF(I615=1,1,0)</f>
        <v>0</v>
      </c>
    </row>
    <row r="617" spans="1:9" s="22" customFormat="1" x14ac:dyDescent="0.3">
      <c r="A617" s="94"/>
      <c r="B617" s="43"/>
      <c r="C617" s="41"/>
      <c r="D617" s="58"/>
      <c r="E617" s="42"/>
      <c r="F617" s="42"/>
      <c r="G617" s="44"/>
      <c r="H617" s="175"/>
      <c r="I617" s="246">
        <f>IF(I616=1,1,0)</f>
        <v>0</v>
      </c>
    </row>
    <row r="618" spans="1:9" s="22" customFormat="1" ht="18.75" x14ac:dyDescent="0.25">
      <c r="A618" s="94" t="s">
        <v>651</v>
      </c>
      <c r="B618" s="57" t="s">
        <v>652</v>
      </c>
      <c r="C618" s="41"/>
      <c r="D618" s="58"/>
      <c r="E618" s="42"/>
      <c r="F618" s="42"/>
      <c r="G618" s="44"/>
      <c r="H618" s="175"/>
      <c r="I618" s="246">
        <f>IF(D619&lt;&gt;0,1,IF(D622&lt;&gt;0,1,IF(D625&lt;&gt;0,1,IF(D628&lt;&gt;0,1,IF(D631&lt;&gt;0,1,IF(D634&lt;&gt;0,1,IF(D637&lt;&gt;0,1,IF(D640&lt;&gt;0,1,0))))))))</f>
        <v>1</v>
      </c>
    </row>
    <row r="619" spans="1:9" s="22" customFormat="1" ht="18.75" x14ac:dyDescent="0.25">
      <c r="A619" s="94" t="s">
        <v>653</v>
      </c>
      <c r="B619" s="45" t="s">
        <v>654</v>
      </c>
      <c r="C619" s="41" t="s">
        <v>23</v>
      </c>
      <c r="D619" s="42"/>
      <c r="E619" s="42">
        <v>1008.36</v>
      </c>
      <c r="F619" s="42">
        <f>E619*(1+C$1910)</f>
        <v>1236.9552120000001</v>
      </c>
      <c r="G619" s="42">
        <f>D619*F619</f>
        <v>0</v>
      </c>
      <c r="H619" s="175"/>
      <c r="I619" s="246">
        <f>IF(D619&lt;&gt;0,1,0)</f>
        <v>0</v>
      </c>
    </row>
    <row r="620" spans="1:9" s="22" customFormat="1" ht="81" customHeight="1" x14ac:dyDescent="0.25">
      <c r="A620" s="94"/>
      <c r="B620" s="43" t="s">
        <v>655</v>
      </c>
      <c r="C620" s="41"/>
      <c r="D620" s="58"/>
      <c r="E620" s="42"/>
      <c r="F620" s="42"/>
      <c r="G620" s="44"/>
      <c r="H620" s="175"/>
      <c r="I620" s="246">
        <f>IF(I619=1,1,0)</f>
        <v>0</v>
      </c>
    </row>
    <row r="621" spans="1:9" s="22" customFormat="1" x14ac:dyDescent="0.3">
      <c r="A621" s="94"/>
      <c r="B621" s="43"/>
      <c r="C621" s="41"/>
      <c r="D621" s="58"/>
      <c r="E621" s="42"/>
      <c r="F621" s="42"/>
      <c r="G621" s="44"/>
      <c r="H621" s="175"/>
      <c r="I621" s="246">
        <f>IF(I620=1,1,0)</f>
        <v>0</v>
      </c>
    </row>
    <row r="622" spans="1:9" s="22" customFormat="1" ht="18.75" x14ac:dyDescent="0.25">
      <c r="A622" s="94" t="s">
        <v>656</v>
      </c>
      <c r="B622" s="45" t="s">
        <v>657</v>
      </c>
      <c r="C622" s="41" t="s">
        <v>27</v>
      </c>
      <c r="D622" s="42"/>
      <c r="E622" s="42">
        <v>482.64</v>
      </c>
      <c r="F622" s="42">
        <f>E622*(1+C$1910)</f>
        <v>592.05448799999999</v>
      </c>
      <c r="G622" s="42">
        <f>D622*F622</f>
        <v>0</v>
      </c>
      <c r="H622" s="175"/>
      <c r="I622" s="246">
        <f>IF(D622&lt;&gt;0,1,0)</f>
        <v>0</v>
      </c>
    </row>
    <row r="623" spans="1:9" s="22" customFormat="1" ht="78.75" customHeight="1" x14ac:dyDescent="0.25">
      <c r="A623" s="94"/>
      <c r="B623" s="43" t="s">
        <v>658</v>
      </c>
      <c r="C623" s="41"/>
      <c r="D623" s="58"/>
      <c r="E623" s="42"/>
      <c r="F623" s="42"/>
      <c r="G623" s="44"/>
      <c r="H623" s="175"/>
      <c r="I623" s="246">
        <f>IF(I622=1,1,0)</f>
        <v>0</v>
      </c>
    </row>
    <row r="624" spans="1:9" s="22" customFormat="1" x14ac:dyDescent="0.3">
      <c r="A624" s="94"/>
      <c r="B624" s="43"/>
      <c r="C624" s="41"/>
      <c r="D624" s="58"/>
      <c r="E624" s="42"/>
      <c r="F624" s="42"/>
      <c r="G624" s="44"/>
      <c r="H624" s="175"/>
      <c r="I624" s="246">
        <f>IF(I623=1,1,0)</f>
        <v>0</v>
      </c>
    </row>
    <row r="625" spans="1:9" s="22" customFormat="1" ht="18.75" x14ac:dyDescent="0.25">
      <c r="A625" s="94" t="s">
        <v>659</v>
      </c>
      <c r="B625" s="45" t="s">
        <v>660</v>
      </c>
      <c r="C625" s="41" t="s">
        <v>27</v>
      </c>
      <c r="D625" s="42"/>
      <c r="E625" s="42">
        <v>96.08</v>
      </c>
      <c r="F625" s="42">
        <f>E625*(1+C$1910)</f>
        <v>117.86133600000001</v>
      </c>
      <c r="G625" s="42">
        <f>D625*F625</f>
        <v>0</v>
      </c>
      <c r="H625" s="175"/>
      <c r="I625" s="246">
        <f>IF(D625&lt;&gt;0,1,0)</f>
        <v>0</v>
      </c>
    </row>
    <row r="626" spans="1:9" s="22" customFormat="1" ht="64.5" customHeight="1" x14ac:dyDescent="0.25">
      <c r="A626" s="94"/>
      <c r="B626" s="43" t="s">
        <v>661</v>
      </c>
      <c r="C626" s="41"/>
      <c r="D626" s="58"/>
      <c r="E626" s="42"/>
      <c r="F626" s="42"/>
      <c r="G626" s="44"/>
      <c r="H626" s="175"/>
      <c r="I626" s="246">
        <f>IF(I625=1,1,0)</f>
        <v>0</v>
      </c>
    </row>
    <row r="627" spans="1:9" s="22" customFormat="1" x14ac:dyDescent="0.3">
      <c r="A627" s="94"/>
      <c r="B627" s="43"/>
      <c r="C627" s="41"/>
      <c r="D627" s="58"/>
      <c r="E627" s="42"/>
      <c r="F627" s="42"/>
      <c r="G627" s="44"/>
      <c r="H627" s="175"/>
      <c r="I627" s="246">
        <f>IF(I626=1,1,0)</f>
        <v>0</v>
      </c>
    </row>
    <row r="628" spans="1:9" s="22" customFormat="1" ht="18.75" x14ac:dyDescent="0.25">
      <c r="A628" s="94" t="s">
        <v>662</v>
      </c>
      <c r="B628" s="45" t="s">
        <v>663</v>
      </c>
      <c r="C628" s="41" t="s">
        <v>27</v>
      </c>
      <c r="D628" s="42"/>
      <c r="E628" s="42">
        <v>53.28</v>
      </c>
      <c r="F628" s="42">
        <f>E628*(1+C$1910)</f>
        <v>65.358576000000014</v>
      </c>
      <c r="G628" s="42">
        <f>D628*F628</f>
        <v>0</v>
      </c>
      <c r="H628" s="175"/>
      <c r="I628" s="246">
        <f>IF(D628&lt;&gt;0,1,0)</f>
        <v>0</v>
      </c>
    </row>
    <row r="629" spans="1:9" s="22" customFormat="1" ht="63" x14ac:dyDescent="0.25">
      <c r="A629" s="94"/>
      <c r="B629" s="43" t="s">
        <v>664</v>
      </c>
      <c r="C629" s="41"/>
      <c r="D629" s="58"/>
      <c r="E629" s="42"/>
      <c r="F629" s="42"/>
      <c r="G629" s="44"/>
      <c r="H629" s="175"/>
      <c r="I629" s="246">
        <f>IF(I628=1,1,0)</f>
        <v>0</v>
      </c>
    </row>
    <row r="630" spans="1:9" s="22" customFormat="1" x14ac:dyDescent="0.3">
      <c r="A630" s="94"/>
      <c r="B630" s="43"/>
      <c r="C630" s="41"/>
      <c r="D630" s="58"/>
      <c r="E630" s="42"/>
      <c r="F630" s="42"/>
      <c r="G630" s="44"/>
      <c r="H630" s="175"/>
      <c r="I630" s="246">
        <f>IF(I629=1,1,0)</f>
        <v>0</v>
      </c>
    </row>
    <row r="631" spans="1:9" s="22" customFormat="1" ht="18.75" x14ac:dyDescent="0.25">
      <c r="A631" s="94" t="s">
        <v>665</v>
      </c>
      <c r="B631" s="45" t="s">
        <v>666</v>
      </c>
      <c r="C631" s="41" t="s">
        <v>27</v>
      </c>
      <c r="D631" s="42"/>
      <c r="E631" s="42">
        <v>32.51</v>
      </c>
      <c r="F631" s="42">
        <f>E631*(1+C$1910)</f>
        <v>39.880017000000002</v>
      </c>
      <c r="G631" s="42">
        <f>D631*F631</f>
        <v>0</v>
      </c>
      <c r="H631" s="175"/>
      <c r="I631" s="246">
        <f>IF(D631&lt;&gt;0,1,0)</f>
        <v>0</v>
      </c>
    </row>
    <row r="632" spans="1:9" s="22" customFormat="1" ht="63" x14ac:dyDescent="0.25">
      <c r="A632" s="94"/>
      <c r="B632" s="43" t="s">
        <v>667</v>
      </c>
      <c r="C632" s="41"/>
      <c r="D632" s="58"/>
      <c r="E632" s="42"/>
      <c r="F632" s="42"/>
      <c r="G632" s="44"/>
      <c r="H632" s="175"/>
      <c r="I632" s="246">
        <f>IF(I631=1,1,0)</f>
        <v>0</v>
      </c>
    </row>
    <row r="633" spans="1:9" s="22" customFormat="1" x14ac:dyDescent="0.3">
      <c r="A633" s="94"/>
      <c r="B633" s="43"/>
      <c r="C633" s="41"/>
      <c r="D633" s="58"/>
      <c r="E633" s="42"/>
      <c r="F633" s="42"/>
      <c r="G633" s="44"/>
      <c r="H633" s="175"/>
      <c r="I633" s="246">
        <f>IF(I632=1,1,0)</f>
        <v>0</v>
      </c>
    </row>
    <row r="634" spans="1:9" s="22" customFormat="1" x14ac:dyDescent="0.3">
      <c r="A634" s="94" t="s">
        <v>668</v>
      </c>
      <c r="B634" s="45" t="s">
        <v>669</v>
      </c>
      <c r="C634" s="41" t="s">
        <v>27</v>
      </c>
      <c r="D634" s="42"/>
      <c r="E634" s="42">
        <v>25.91</v>
      </c>
      <c r="F634" s="42">
        <f>E634*(1+C$1910)</f>
        <v>31.783797000000003</v>
      </c>
      <c r="G634" s="42">
        <f>D634*F634</f>
        <v>0</v>
      </c>
      <c r="H634" s="175"/>
      <c r="I634" s="246">
        <f>IF(D634&lt;&gt;0,1,0)</f>
        <v>0</v>
      </c>
    </row>
    <row r="635" spans="1:9" s="22" customFormat="1" ht="47.25" x14ac:dyDescent="0.25">
      <c r="A635" s="94"/>
      <c r="B635" s="43" t="s">
        <v>670</v>
      </c>
      <c r="C635" s="41"/>
      <c r="D635" s="58"/>
      <c r="E635" s="42"/>
      <c r="F635" s="42"/>
      <c r="G635" s="44"/>
      <c r="H635" s="175"/>
      <c r="I635" s="246">
        <f>IF(I634=1,1,0)</f>
        <v>0</v>
      </c>
    </row>
    <row r="636" spans="1:9" s="22" customFormat="1" x14ac:dyDescent="0.3">
      <c r="A636" s="94"/>
      <c r="B636" s="43"/>
      <c r="C636" s="41"/>
      <c r="D636" s="58"/>
      <c r="E636" s="42"/>
      <c r="F636" s="42"/>
      <c r="G636" s="44"/>
      <c r="H636" s="175"/>
      <c r="I636" s="246">
        <f>IF(I635=1,1,0)</f>
        <v>0</v>
      </c>
    </row>
    <row r="637" spans="1:9" s="22" customFormat="1" ht="31.5" x14ac:dyDescent="0.25">
      <c r="A637" s="94" t="s">
        <v>671</v>
      </c>
      <c r="B637" s="45" t="s">
        <v>672</v>
      </c>
      <c r="C637" s="41" t="s">
        <v>27</v>
      </c>
      <c r="D637" s="215">
        <v>8</v>
      </c>
      <c r="E637" s="42">
        <v>152.96</v>
      </c>
      <c r="F637" s="42">
        <f>E637*(1+C$1910)</f>
        <v>187.63603200000003</v>
      </c>
      <c r="G637" s="42">
        <f>D637*F637</f>
        <v>1501.0882560000002</v>
      </c>
      <c r="H637" s="175" t="s">
        <v>1848</v>
      </c>
      <c r="I637" s="246">
        <f>IF(D637&lt;&gt;0,1,0)</f>
        <v>1</v>
      </c>
    </row>
    <row r="638" spans="1:9" s="22" customFormat="1" ht="63" x14ac:dyDescent="0.25">
      <c r="A638" s="94"/>
      <c r="B638" s="43" t="s">
        <v>673</v>
      </c>
      <c r="C638" s="41"/>
      <c r="D638" s="58"/>
      <c r="E638" s="42"/>
      <c r="F638" s="42"/>
      <c r="G638" s="44"/>
      <c r="H638" s="175"/>
      <c r="I638" s="246">
        <f>IF(I637=1,1,0)</f>
        <v>1</v>
      </c>
    </row>
    <row r="639" spans="1:9" s="22" customFormat="1" x14ac:dyDescent="0.3">
      <c r="A639" s="94"/>
      <c r="B639" s="45"/>
      <c r="C639" s="41"/>
      <c r="D639" s="58"/>
      <c r="E639" s="42"/>
      <c r="F639" s="42"/>
      <c r="G639" s="44"/>
      <c r="H639" s="175"/>
      <c r="I639" s="246">
        <f>IF(I638=1,1,0)</f>
        <v>1</v>
      </c>
    </row>
    <row r="640" spans="1:9" s="22" customFormat="1" ht="31.5" x14ac:dyDescent="0.25">
      <c r="A640" s="94" t="s">
        <v>674</v>
      </c>
      <c r="B640" s="45" t="s">
        <v>675</v>
      </c>
      <c r="C640" s="41" t="s">
        <v>27</v>
      </c>
      <c r="D640" s="215">
        <v>20</v>
      </c>
      <c r="E640" s="42">
        <v>391.11</v>
      </c>
      <c r="F640" s="42">
        <f>E640*(1+C$1910)</f>
        <v>479.77463700000004</v>
      </c>
      <c r="G640" s="42">
        <f>D640*F640</f>
        <v>9595.4927400000015</v>
      </c>
      <c r="H640" s="175" t="s">
        <v>1848</v>
      </c>
      <c r="I640" s="246">
        <f>IF(D640&lt;&gt;0,1,0)</f>
        <v>1</v>
      </c>
    </row>
    <row r="641" spans="1:9" s="22" customFormat="1" ht="83.25" customHeight="1" x14ac:dyDescent="0.25">
      <c r="A641" s="94"/>
      <c r="B641" s="43" t="s">
        <v>676</v>
      </c>
      <c r="C641" s="41"/>
      <c r="D641" s="58"/>
      <c r="E641" s="42"/>
      <c r="F641" s="42"/>
      <c r="G641" s="44"/>
      <c r="H641" s="175"/>
      <c r="I641" s="246">
        <f>IF(I640=1,1,0)</f>
        <v>1</v>
      </c>
    </row>
    <row r="642" spans="1:9" s="22" customFormat="1" ht="18" customHeight="1" x14ac:dyDescent="0.3">
      <c r="A642" s="223" t="s">
        <v>1968</v>
      </c>
      <c r="B642" s="225"/>
      <c r="C642" s="217"/>
      <c r="D642" s="238"/>
      <c r="E642" s="209" t="s">
        <v>67</v>
      </c>
      <c r="F642" s="237"/>
      <c r="G642" s="66">
        <f>SUM(G472:G641)</f>
        <v>76856.873031900017</v>
      </c>
      <c r="H642" s="175"/>
      <c r="I642" s="245" t="s">
        <v>1973</v>
      </c>
    </row>
    <row r="643" spans="1:9" s="22" customFormat="1" ht="18.75" x14ac:dyDescent="0.25">
      <c r="A643" s="172" t="s">
        <v>677</v>
      </c>
      <c r="B643" s="228" t="s">
        <v>678</v>
      </c>
      <c r="C643" s="229"/>
      <c r="D643" s="233"/>
      <c r="E643" s="230"/>
      <c r="F643" s="230"/>
      <c r="G643" s="232"/>
      <c r="H643" s="175"/>
      <c r="I643" s="245" t="s">
        <v>1973</v>
      </c>
    </row>
    <row r="644" spans="1:9" s="22" customFormat="1" ht="18.75" x14ac:dyDescent="0.25">
      <c r="A644" s="94" t="s">
        <v>679</v>
      </c>
      <c r="B644" s="57" t="s">
        <v>337</v>
      </c>
      <c r="C644" s="41"/>
      <c r="D644" s="58"/>
      <c r="E644" s="42"/>
      <c r="F644" s="42"/>
      <c r="G644" s="44"/>
      <c r="H644" s="175"/>
      <c r="I644" s="246">
        <f>IF(D645&lt;&gt;0,1,IF(D648&lt;&gt;0,1,IF(D651&lt;&gt;0,1,IF(D654&lt;&gt;0,1,IF(D657&lt;&gt;0,1,IF(D660&lt;&gt;0,1,IF(D663&lt;&gt;0,1,IF(D666&lt;&gt;0,1,0))))))))</f>
        <v>1</v>
      </c>
    </row>
    <row r="645" spans="1:9" s="22" customFormat="1" ht="31.5" x14ac:dyDescent="0.25">
      <c r="A645" s="94" t="s">
        <v>680</v>
      </c>
      <c r="B645" s="45" t="s">
        <v>681</v>
      </c>
      <c r="C645" s="41" t="s">
        <v>27</v>
      </c>
      <c r="D645" s="215">
        <v>16</v>
      </c>
      <c r="E645" s="42">
        <v>432.41</v>
      </c>
      <c r="F645" s="42">
        <f>E645*(1+C$1910)</f>
        <v>530.43734700000005</v>
      </c>
      <c r="G645" s="42">
        <f>D645*F645</f>
        <v>8486.9975520000007</v>
      </c>
      <c r="H645" s="175" t="s">
        <v>1848</v>
      </c>
      <c r="I645" s="246">
        <f>IF(D645&lt;&gt;0,1,0)</f>
        <v>1</v>
      </c>
    </row>
    <row r="646" spans="1:9" s="22" customFormat="1" ht="108.75" customHeight="1" x14ac:dyDescent="0.25">
      <c r="A646" s="94"/>
      <c r="B646" s="43" t="s">
        <v>682</v>
      </c>
      <c r="C646" s="41"/>
      <c r="D646" s="58"/>
      <c r="E646" s="42"/>
      <c r="F646" s="42"/>
      <c r="G646" s="44"/>
      <c r="H646" s="175"/>
      <c r="I646" s="246">
        <f>IF(I645=1,1,0)</f>
        <v>1</v>
      </c>
    </row>
    <row r="647" spans="1:9" s="22" customFormat="1" x14ac:dyDescent="0.3">
      <c r="A647" s="94"/>
      <c r="B647" s="43"/>
      <c r="C647" s="41"/>
      <c r="D647" s="58"/>
      <c r="E647" s="42"/>
      <c r="F647" s="42"/>
      <c r="G647" s="44"/>
      <c r="H647" s="175"/>
      <c r="I647" s="246">
        <f>IF(I646=1,1,0)</f>
        <v>1</v>
      </c>
    </row>
    <row r="648" spans="1:9" s="22" customFormat="1" ht="31.5" x14ac:dyDescent="0.25">
      <c r="A648" s="94" t="s">
        <v>683</v>
      </c>
      <c r="B648" s="45" t="s">
        <v>684</v>
      </c>
      <c r="C648" s="41" t="s">
        <v>27</v>
      </c>
      <c r="D648" s="215">
        <v>42</v>
      </c>
      <c r="E648" s="42">
        <v>736.2</v>
      </c>
      <c r="F648" s="42">
        <f>E648*(1+C$1910)</f>
        <v>903.09654000000012</v>
      </c>
      <c r="G648" s="42">
        <f>D648*F648</f>
        <v>37930.054680000008</v>
      </c>
      <c r="H648" s="175" t="s">
        <v>1848</v>
      </c>
      <c r="I648" s="246">
        <f>IF(D648&lt;&gt;0,1,0)</f>
        <v>1</v>
      </c>
    </row>
    <row r="649" spans="1:9" s="22" customFormat="1" ht="110.25" x14ac:dyDescent="0.25">
      <c r="A649" s="94"/>
      <c r="B649" s="43" t="s">
        <v>685</v>
      </c>
      <c r="C649" s="41"/>
      <c r="D649" s="58"/>
      <c r="E649" s="42"/>
      <c r="F649" s="42"/>
      <c r="G649" s="44"/>
      <c r="H649" s="175"/>
      <c r="I649" s="246">
        <f>IF(I648=1,1,0)</f>
        <v>1</v>
      </c>
    </row>
    <row r="650" spans="1:9" s="22" customFormat="1" x14ac:dyDescent="0.3">
      <c r="A650" s="94"/>
      <c r="B650" s="43"/>
      <c r="C650" s="41"/>
      <c r="D650" s="58"/>
      <c r="E650" s="42"/>
      <c r="F650" s="42"/>
      <c r="G650" s="44"/>
      <c r="H650" s="175"/>
      <c r="I650" s="246">
        <f>IF(I649=1,1,0)</f>
        <v>1</v>
      </c>
    </row>
    <row r="651" spans="1:9" s="22" customFormat="1" ht="31.5" x14ac:dyDescent="0.25">
      <c r="A651" s="94" t="s">
        <v>686</v>
      </c>
      <c r="B651" s="45" t="s">
        <v>687</v>
      </c>
      <c r="C651" s="41" t="s">
        <v>27</v>
      </c>
      <c r="D651" s="42"/>
      <c r="E651" s="42">
        <v>352.82</v>
      </c>
      <c r="F651" s="42">
        <f>E651*(1+C$1910)</f>
        <v>432.80429400000003</v>
      </c>
      <c r="G651" s="42">
        <f>D651*F651</f>
        <v>0</v>
      </c>
      <c r="H651" s="175"/>
      <c r="I651" s="246">
        <f>IF(D651&lt;&gt;0,1,0)</f>
        <v>0</v>
      </c>
    </row>
    <row r="652" spans="1:9" s="22" customFormat="1" ht="110.25" x14ac:dyDescent="0.25">
      <c r="A652" s="94"/>
      <c r="B652" s="43" t="s">
        <v>688</v>
      </c>
      <c r="C652" s="41"/>
      <c r="D652" s="58"/>
      <c r="E652" s="42"/>
      <c r="F652" s="42"/>
      <c r="G652" s="44"/>
      <c r="H652" s="175"/>
      <c r="I652" s="246">
        <f>IF(I651=1,1,0)</f>
        <v>0</v>
      </c>
    </row>
    <row r="653" spans="1:9" s="22" customFormat="1" x14ac:dyDescent="0.3">
      <c r="A653" s="94"/>
      <c r="B653" s="43"/>
      <c r="C653" s="41"/>
      <c r="D653" s="58"/>
      <c r="E653" s="42"/>
      <c r="F653" s="42"/>
      <c r="G653" s="44"/>
      <c r="H653" s="175"/>
      <c r="I653" s="246">
        <f>IF(I652=1,1,0)</f>
        <v>0</v>
      </c>
    </row>
    <row r="654" spans="1:9" s="22" customFormat="1" ht="18.75" x14ac:dyDescent="0.25">
      <c r="A654" s="94" t="s">
        <v>689</v>
      </c>
      <c r="B654" s="92" t="s">
        <v>690</v>
      </c>
      <c r="C654" s="41" t="s">
        <v>27</v>
      </c>
      <c r="D654" s="42"/>
      <c r="E654" s="42">
        <v>121.6</v>
      </c>
      <c r="F654" s="42">
        <f>E654*(1+C$1910)</f>
        <v>149.16672</v>
      </c>
      <c r="G654" s="42">
        <f>D654*F654</f>
        <v>0</v>
      </c>
      <c r="H654" s="175"/>
      <c r="I654" s="246">
        <f>IF(D654&lt;&gt;0,1,0)</f>
        <v>0</v>
      </c>
    </row>
    <row r="655" spans="1:9" s="22" customFormat="1" ht="63" x14ac:dyDescent="0.25">
      <c r="A655" s="94"/>
      <c r="B655" s="91" t="s">
        <v>691</v>
      </c>
      <c r="C655" s="41"/>
      <c r="D655" s="58"/>
      <c r="E655" s="42"/>
      <c r="F655" s="42"/>
      <c r="G655" s="44"/>
      <c r="H655" s="175"/>
      <c r="I655" s="246">
        <f>IF(I654=1,1,0)</f>
        <v>0</v>
      </c>
    </row>
    <row r="656" spans="1:9" s="22" customFormat="1" x14ac:dyDescent="0.3">
      <c r="A656" s="94"/>
      <c r="B656" s="43"/>
      <c r="C656" s="41"/>
      <c r="D656" s="58"/>
      <c r="E656" s="42"/>
      <c r="F656" s="42"/>
      <c r="G656" s="44"/>
      <c r="H656" s="175"/>
      <c r="I656" s="246">
        <f>IF(I655=1,1,0)</f>
        <v>0</v>
      </c>
    </row>
    <row r="657" spans="1:9" s="22" customFormat="1" ht="31.5" x14ac:dyDescent="0.25">
      <c r="A657" s="94" t="s">
        <v>692</v>
      </c>
      <c r="B657" s="51" t="s">
        <v>693</v>
      </c>
      <c r="C657" s="41" t="s">
        <v>23</v>
      </c>
      <c r="D657" s="42"/>
      <c r="E657" s="42">
        <v>313.16000000000003</v>
      </c>
      <c r="F657" s="42">
        <f>E657*(1+C$1910)</f>
        <v>384.15337200000005</v>
      </c>
      <c r="G657" s="42">
        <f>D657*F657</f>
        <v>0</v>
      </c>
      <c r="H657" s="175"/>
      <c r="I657" s="246">
        <f>IF(D657&lt;&gt;0,1,0)</f>
        <v>0</v>
      </c>
    </row>
    <row r="658" spans="1:9" s="22" customFormat="1" ht="110.25" x14ac:dyDescent="0.25">
      <c r="A658" s="94"/>
      <c r="B658" s="53" t="s">
        <v>694</v>
      </c>
      <c r="C658" s="41"/>
      <c r="D658" s="58"/>
      <c r="E658" s="42"/>
      <c r="F658" s="42"/>
      <c r="G658" s="44"/>
      <c r="H658" s="175"/>
      <c r="I658" s="246">
        <f>IF(I657=1,1,0)</f>
        <v>0</v>
      </c>
    </row>
    <row r="659" spans="1:9" s="22" customFormat="1" x14ac:dyDescent="0.3">
      <c r="A659" s="94"/>
      <c r="B659" s="43"/>
      <c r="C659" s="41"/>
      <c r="D659" s="58"/>
      <c r="E659" s="42"/>
      <c r="F659" s="42"/>
      <c r="G659" s="44"/>
      <c r="H659" s="175"/>
      <c r="I659" s="246">
        <f>IF(I658=1,1,0)</f>
        <v>0</v>
      </c>
    </row>
    <row r="660" spans="1:9" s="22" customFormat="1" ht="31.5" x14ac:dyDescent="0.25">
      <c r="A660" s="94" t="s">
        <v>695</v>
      </c>
      <c r="B660" s="92" t="s">
        <v>696</v>
      </c>
      <c r="C660" s="41" t="s">
        <v>23</v>
      </c>
      <c r="D660" s="42"/>
      <c r="E660" s="42">
        <v>234.75</v>
      </c>
      <c r="F660" s="42">
        <f>E660*(1+C$1910)</f>
        <v>287.967825</v>
      </c>
      <c r="G660" s="42">
        <f>D660*F660</f>
        <v>0</v>
      </c>
      <c r="H660" s="183"/>
      <c r="I660" s="246">
        <f>IF(D660&lt;&gt;0,1,0)</f>
        <v>0</v>
      </c>
    </row>
    <row r="661" spans="1:9" s="22" customFormat="1" ht="157.5" x14ac:dyDescent="0.25">
      <c r="A661" s="94"/>
      <c r="B661" s="91" t="s">
        <v>697</v>
      </c>
      <c r="C661" s="41"/>
      <c r="D661" s="58"/>
      <c r="E661" s="42"/>
      <c r="F661" s="42"/>
      <c r="G661" s="44"/>
      <c r="H661" s="175"/>
      <c r="I661" s="246">
        <f>IF(I660=1,1,0)</f>
        <v>0</v>
      </c>
    </row>
    <row r="662" spans="1:9" s="22" customFormat="1" x14ac:dyDescent="0.3">
      <c r="A662" s="94"/>
      <c r="B662" s="43"/>
      <c r="C662" s="41"/>
      <c r="D662" s="58"/>
      <c r="E662" s="42"/>
      <c r="F662" s="42"/>
      <c r="G662" s="44"/>
      <c r="H662" s="175"/>
      <c r="I662" s="246">
        <f>IF(I661=1,1,0)</f>
        <v>0</v>
      </c>
    </row>
    <row r="663" spans="1:9" s="22" customFormat="1" ht="18.75" x14ac:dyDescent="0.25">
      <c r="A663" s="94" t="s">
        <v>698</v>
      </c>
      <c r="B663" s="51" t="s">
        <v>699</v>
      </c>
      <c r="C663" s="41" t="s">
        <v>23</v>
      </c>
      <c r="D663" s="42"/>
      <c r="E663" s="42">
        <v>150.80000000000001</v>
      </c>
      <c r="F663" s="42">
        <f>E663*(1+C$1910)</f>
        <v>184.98636000000002</v>
      </c>
      <c r="G663" s="42">
        <f>D663*F663</f>
        <v>0</v>
      </c>
      <c r="H663" s="175"/>
      <c r="I663" s="246">
        <f>IF(D663&lt;&gt;0,1,0)</f>
        <v>0</v>
      </c>
    </row>
    <row r="664" spans="1:9" s="22" customFormat="1" ht="78.75" customHeight="1" x14ac:dyDescent="0.25">
      <c r="A664" s="94"/>
      <c r="B664" s="53" t="s">
        <v>700</v>
      </c>
      <c r="C664" s="41"/>
      <c r="D664" s="58"/>
      <c r="E664" s="42"/>
      <c r="F664" s="42"/>
      <c r="G664" s="44"/>
      <c r="H664" s="175"/>
      <c r="I664" s="246">
        <f>IF(I663=1,1,0)</f>
        <v>0</v>
      </c>
    </row>
    <row r="665" spans="1:9" s="22" customFormat="1" x14ac:dyDescent="0.3">
      <c r="A665" s="94"/>
      <c r="B665" s="43"/>
      <c r="C665" s="41"/>
      <c r="D665" s="58"/>
      <c r="E665" s="42"/>
      <c r="F665" s="42"/>
      <c r="G665" s="44"/>
      <c r="H665" s="175"/>
      <c r="I665" s="246">
        <f>IF(I664=1,1,0)</f>
        <v>0</v>
      </c>
    </row>
    <row r="666" spans="1:9" s="22" customFormat="1" x14ac:dyDescent="0.3">
      <c r="A666" s="179" t="s">
        <v>701</v>
      </c>
      <c r="B666" s="51" t="s">
        <v>702</v>
      </c>
      <c r="C666" s="52" t="s">
        <v>23</v>
      </c>
      <c r="D666" s="42"/>
      <c r="E666" s="42">
        <v>207.9</v>
      </c>
      <c r="F666" s="42">
        <f>E666*(1+C$1910)</f>
        <v>255.03093000000004</v>
      </c>
      <c r="G666" s="42">
        <f>D666*F666</f>
        <v>0</v>
      </c>
      <c r="H666" s="175"/>
      <c r="I666" s="246">
        <f>IF(D666&lt;&gt;0,1,0)</f>
        <v>0</v>
      </c>
    </row>
    <row r="667" spans="1:9" s="22" customFormat="1" ht="78.75" x14ac:dyDescent="0.25">
      <c r="A667" s="179"/>
      <c r="B667" s="53" t="s">
        <v>703</v>
      </c>
      <c r="C667" s="52"/>
      <c r="D667" s="80"/>
      <c r="E667" s="80"/>
      <c r="F667" s="80"/>
      <c r="G667" s="80"/>
      <c r="H667" s="175"/>
      <c r="I667" s="246">
        <f>IF(I666=1,1,0)</f>
        <v>0</v>
      </c>
    </row>
    <row r="668" spans="1:9" s="22" customFormat="1" x14ac:dyDescent="0.3">
      <c r="A668" s="94"/>
      <c r="B668" s="43"/>
      <c r="C668" s="41"/>
      <c r="D668" s="58"/>
      <c r="E668" s="42"/>
      <c r="F668" s="42"/>
      <c r="G668" s="44"/>
      <c r="H668" s="175"/>
      <c r="I668" s="246">
        <f>IF(I667=1,1,0)</f>
        <v>0</v>
      </c>
    </row>
    <row r="669" spans="1:9" s="22" customFormat="1" ht="18.75" x14ac:dyDescent="0.25">
      <c r="A669" s="94" t="s">
        <v>704</v>
      </c>
      <c r="B669" s="97" t="s">
        <v>705</v>
      </c>
      <c r="C669" s="41"/>
      <c r="D669" s="58"/>
      <c r="E669" s="42"/>
      <c r="F669" s="42"/>
      <c r="G669" s="44"/>
      <c r="H669" s="175"/>
      <c r="I669" s="246">
        <f>IF(D672&lt;&gt;0,1,IF(D674&lt;&gt;0,1,IF(D676&lt;&gt;0,1,0)))</f>
        <v>0</v>
      </c>
    </row>
    <row r="670" spans="1:9" s="22" customFormat="1" ht="110.25" x14ac:dyDescent="0.25">
      <c r="A670" s="94"/>
      <c r="B670" s="91" t="s">
        <v>706</v>
      </c>
      <c r="C670" s="41"/>
      <c r="D670" s="58"/>
      <c r="E670" s="42"/>
      <c r="F670" s="42"/>
      <c r="G670" s="44"/>
      <c r="H670" s="175"/>
      <c r="I670" s="246">
        <f>IF(I669=1,1,0)</f>
        <v>0</v>
      </c>
    </row>
    <row r="671" spans="1:9" s="22" customFormat="1" x14ac:dyDescent="0.3">
      <c r="A671" s="94"/>
      <c r="B671" s="57"/>
      <c r="C671" s="41"/>
      <c r="D671" s="58"/>
      <c r="E671" s="42"/>
      <c r="F671" s="42"/>
      <c r="G671" s="44"/>
      <c r="H671" s="175"/>
      <c r="I671" s="246">
        <f>IF(I670=1,1,0)</f>
        <v>0</v>
      </c>
    </row>
    <row r="672" spans="1:9" s="22" customFormat="1" ht="18.75" x14ac:dyDescent="0.25">
      <c r="A672" s="94" t="s">
        <v>707</v>
      </c>
      <c r="B672" s="45" t="s">
        <v>708</v>
      </c>
      <c r="C672" s="41" t="s">
        <v>23</v>
      </c>
      <c r="D672" s="42"/>
      <c r="E672" s="42">
        <v>66.430000000000007</v>
      </c>
      <c r="F672" s="42">
        <f>E672*(1+C$1910)</f>
        <v>81.489681000000019</v>
      </c>
      <c r="G672" s="42">
        <f>D672*F672</f>
        <v>0</v>
      </c>
      <c r="H672" s="175"/>
      <c r="I672" s="246">
        <f>IF(D672&lt;&gt;0,1,0)</f>
        <v>0</v>
      </c>
    </row>
    <row r="673" spans="1:9" s="22" customFormat="1" x14ac:dyDescent="0.3">
      <c r="A673" s="94"/>
      <c r="B673" s="43"/>
      <c r="C673" s="41"/>
      <c r="D673" s="58"/>
      <c r="E673" s="42"/>
      <c r="F673" s="42"/>
      <c r="G673" s="44"/>
      <c r="H673" s="175"/>
      <c r="I673" s="246">
        <f>IF(I672=1,1,0)</f>
        <v>0</v>
      </c>
    </row>
    <row r="674" spans="1:9" s="22" customFormat="1" ht="18.75" x14ac:dyDescent="0.25">
      <c r="A674" s="94" t="s">
        <v>709</v>
      </c>
      <c r="B674" s="45" t="s">
        <v>710</v>
      </c>
      <c r="C674" s="41" t="s">
        <v>23</v>
      </c>
      <c r="D674" s="42"/>
      <c r="E674" s="42">
        <v>87.51</v>
      </c>
      <c r="F674" s="42">
        <f>E674*(1+C$1910)</f>
        <v>107.34851700000002</v>
      </c>
      <c r="G674" s="42">
        <f>D674*F674</f>
        <v>0</v>
      </c>
      <c r="H674" s="175"/>
      <c r="I674" s="246">
        <f>IF(D674&lt;&gt;0,1,0)</f>
        <v>0</v>
      </c>
    </row>
    <row r="675" spans="1:9" s="22" customFormat="1" x14ac:dyDescent="0.3">
      <c r="A675" s="94"/>
      <c r="B675" s="43"/>
      <c r="C675" s="41"/>
      <c r="D675" s="58"/>
      <c r="E675" s="42"/>
      <c r="F675" s="42"/>
      <c r="G675" s="44"/>
      <c r="H675" s="175"/>
      <c r="I675" s="246">
        <f>IF(I674=1,1,0)</f>
        <v>0</v>
      </c>
    </row>
    <row r="676" spans="1:9" s="22" customFormat="1" ht="18.75" x14ac:dyDescent="0.25">
      <c r="A676" s="94" t="s">
        <v>711</v>
      </c>
      <c r="B676" s="45" t="s">
        <v>712</v>
      </c>
      <c r="C676" s="41" t="s">
        <v>23</v>
      </c>
      <c r="D676" s="42"/>
      <c r="E676" s="42">
        <v>119.84</v>
      </c>
      <c r="F676" s="42">
        <f>E676*(1+C$1910)</f>
        <v>147.00772800000001</v>
      </c>
      <c r="G676" s="42">
        <f>D676*F676</f>
        <v>0</v>
      </c>
      <c r="H676" s="175"/>
      <c r="I676" s="246">
        <f>IF(D676&lt;&gt;0,1,0)</f>
        <v>0</v>
      </c>
    </row>
    <row r="677" spans="1:9" s="22" customFormat="1" x14ac:dyDescent="0.3">
      <c r="A677" s="94"/>
      <c r="B677" s="45"/>
      <c r="C677" s="41"/>
      <c r="D677" s="58"/>
      <c r="E677" s="42"/>
      <c r="F677" s="42"/>
      <c r="G677" s="44"/>
      <c r="H677" s="175"/>
      <c r="I677" s="246">
        <f>IF(I676=1,1,0)</f>
        <v>0</v>
      </c>
    </row>
    <row r="678" spans="1:9" s="22" customFormat="1" ht="18.75" x14ac:dyDescent="0.25">
      <c r="A678" s="94" t="s">
        <v>713</v>
      </c>
      <c r="B678" s="57" t="s">
        <v>714</v>
      </c>
      <c r="C678" s="41"/>
      <c r="D678" s="58"/>
      <c r="E678" s="42"/>
      <c r="F678" s="42"/>
      <c r="G678" s="44"/>
      <c r="H678" s="175"/>
      <c r="I678" s="246">
        <f>IF(D681&lt;&gt;0,1,IF(D683&lt;&gt;0,1,IF(D685&lt;&gt;0,1,IF(D687&lt;&gt;0,1,IF(D689&lt;&gt;0,1,0)))))</f>
        <v>1</v>
      </c>
    </row>
    <row r="679" spans="1:9" s="22" customFormat="1" ht="94.5" x14ac:dyDescent="0.25">
      <c r="A679" s="94"/>
      <c r="B679" s="43" t="s">
        <v>715</v>
      </c>
      <c r="C679" s="41"/>
      <c r="D679" s="58"/>
      <c r="E679" s="42"/>
      <c r="F679" s="42"/>
      <c r="G679" s="44"/>
      <c r="H679" s="175"/>
      <c r="I679" s="246">
        <f>IF(I678=1,1,0)</f>
        <v>1</v>
      </c>
    </row>
    <row r="680" spans="1:9" s="22" customFormat="1" x14ac:dyDescent="0.3">
      <c r="A680" s="94"/>
      <c r="B680" s="57"/>
      <c r="C680" s="41"/>
      <c r="D680" s="58"/>
      <c r="E680" s="42"/>
      <c r="F680" s="42"/>
      <c r="G680" s="44"/>
      <c r="H680" s="175"/>
      <c r="I680" s="246">
        <f>IF(I679=1,1,0)</f>
        <v>1</v>
      </c>
    </row>
    <row r="681" spans="1:9" s="22" customFormat="1" ht="31.5" x14ac:dyDescent="0.25">
      <c r="A681" s="94" t="s">
        <v>716</v>
      </c>
      <c r="B681" s="45" t="s">
        <v>717</v>
      </c>
      <c r="C681" s="41" t="s">
        <v>23</v>
      </c>
      <c r="D681" s="215">
        <v>73.290000000000006</v>
      </c>
      <c r="E681" s="42">
        <v>23.46</v>
      </c>
      <c r="F681" s="42">
        <f>E681*(1+C$1910)</f>
        <v>28.778382000000004</v>
      </c>
      <c r="G681" s="42">
        <f>D681*F681</f>
        <v>2109.1676167800006</v>
      </c>
      <c r="H681" s="175" t="s">
        <v>1848</v>
      </c>
      <c r="I681" s="246">
        <f>IF(D681&lt;&gt;0,1,0)</f>
        <v>1</v>
      </c>
    </row>
    <row r="682" spans="1:9" s="22" customFormat="1" x14ac:dyDescent="0.3">
      <c r="A682" s="94"/>
      <c r="B682" s="43"/>
      <c r="C682" s="41"/>
      <c r="D682" s="58"/>
      <c r="E682" s="42"/>
      <c r="F682" s="42"/>
      <c r="G682" s="44"/>
      <c r="H682" s="188"/>
      <c r="I682" s="246">
        <f>IF(I681=1,1,0)</f>
        <v>1</v>
      </c>
    </row>
    <row r="683" spans="1:9" s="22" customFormat="1" ht="31.5" x14ac:dyDescent="0.25">
      <c r="A683" s="94" t="s">
        <v>718</v>
      </c>
      <c r="B683" s="45" t="s">
        <v>719</v>
      </c>
      <c r="C683" s="41" t="s">
        <v>23</v>
      </c>
      <c r="D683" s="215">
        <v>86.53</v>
      </c>
      <c r="E683" s="42">
        <v>32</v>
      </c>
      <c r="F683" s="42">
        <f>E683*(1+C$1910)</f>
        <v>39.254400000000004</v>
      </c>
      <c r="G683" s="42">
        <f>D683*F683</f>
        <v>3396.6832320000003</v>
      </c>
      <c r="H683" s="175" t="s">
        <v>1848</v>
      </c>
      <c r="I683" s="246">
        <f>IF(D683&lt;&gt;0,1,0)</f>
        <v>1</v>
      </c>
    </row>
    <row r="684" spans="1:9" s="22" customFormat="1" x14ac:dyDescent="0.3">
      <c r="A684" s="94"/>
      <c r="B684" s="43"/>
      <c r="C684" s="41"/>
      <c r="D684" s="58"/>
      <c r="E684" s="42"/>
      <c r="F684" s="42"/>
      <c r="G684" s="44"/>
      <c r="H684" s="175"/>
      <c r="I684" s="246">
        <f>IF(I683=1,1,0)</f>
        <v>1</v>
      </c>
    </row>
    <row r="685" spans="1:9" s="22" customFormat="1" ht="31.5" x14ac:dyDescent="0.25">
      <c r="A685" s="94" t="s">
        <v>720</v>
      </c>
      <c r="B685" s="45" t="s">
        <v>721</v>
      </c>
      <c r="C685" s="41" t="s">
        <v>23</v>
      </c>
      <c r="D685" s="215">
        <v>102.87</v>
      </c>
      <c r="E685" s="42">
        <v>43.28</v>
      </c>
      <c r="F685" s="42">
        <f>E685*(1+C$1910)</f>
        <v>53.091576000000003</v>
      </c>
      <c r="G685" s="42">
        <f>D685*F685</f>
        <v>5461.5304231200007</v>
      </c>
      <c r="H685" s="175" t="s">
        <v>1848</v>
      </c>
      <c r="I685" s="246">
        <f>IF(D685&lt;&gt;0,1,0)</f>
        <v>1</v>
      </c>
    </row>
    <row r="686" spans="1:9" s="22" customFormat="1" x14ac:dyDescent="0.3">
      <c r="A686" s="94"/>
      <c r="B686" s="43"/>
      <c r="C686" s="41"/>
      <c r="D686" s="58"/>
      <c r="E686" s="42"/>
      <c r="F686" s="42"/>
      <c r="G686" s="44"/>
      <c r="H686" s="175"/>
      <c r="I686" s="246">
        <f>IF(I685=1,1,0)</f>
        <v>1</v>
      </c>
    </row>
    <row r="687" spans="1:9" s="22" customFormat="1" ht="31.5" x14ac:dyDescent="0.25">
      <c r="A687" s="94" t="s">
        <v>722</v>
      </c>
      <c r="B687" s="45" t="s">
        <v>723</v>
      </c>
      <c r="C687" s="41" t="s">
        <v>23</v>
      </c>
      <c r="D687" s="215">
        <v>676.69</v>
      </c>
      <c r="E687" s="42">
        <v>47.55</v>
      </c>
      <c r="F687" s="42">
        <f>E687*(1+C$1910)</f>
        <v>58.329585000000002</v>
      </c>
      <c r="G687" s="42">
        <f>D687*F687</f>
        <v>39471.046873650004</v>
      </c>
      <c r="H687" s="175" t="s">
        <v>1848</v>
      </c>
      <c r="I687" s="246">
        <f>IF(D687&lt;&gt;0,1,0)</f>
        <v>1</v>
      </c>
    </row>
    <row r="688" spans="1:9" s="22" customFormat="1" x14ac:dyDescent="0.3">
      <c r="A688" s="94"/>
      <c r="B688" s="45"/>
      <c r="C688" s="41"/>
      <c r="D688" s="58"/>
      <c r="E688" s="42"/>
      <c r="F688" s="42"/>
      <c r="G688" s="44"/>
      <c r="H688" s="175"/>
      <c r="I688" s="246">
        <f>IF(I687=1,1,0)</f>
        <v>1</v>
      </c>
    </row>
    <row r="689" spans="1:9" s="22" customFormat="1" ht="18.75" x14ac:dyDescent="0.25">
      <c r="A689" s="94" t="s">
        <v>724</v>
      </c>
      <c r="B689" s="45" t="s">
        <v>725</v>
      </c>
      <c r="C689" s="41" t="s">
        <v>23</v>
      </c>
      <c r="D689" s="42"/>
      <c r="E689" s="42">
        <v>77.48</v>
      </c>
      <c r="F689" s="42">
        <f>E689*(1+C$1910)</f>
        <v>95.044716000000008</v>
      </c>
      <c r="G689" s="42">
        <f>D689*F689</f>
        <v>0</v>
      </c>
      <c r="H689" s="175"/>
      <c r="I689" s="246">
        <f>IF(D689&lt;&gt;0,1,0)</f>
        <v>0</v>
      </c>
    </row>
    <row r="690" spans="1:9" s="22" customFormat="1" x14ac:dyDescent="0.3">
      <c r="A690" s="94"/>
      <c r="B690" s="43"/>
      <c r="C690" s="41"/>
      <c r="D690" s="58"/>
      <c r="E690" s="42"/>
      <c r="F690" s="42"/>
      <c r="G690" s="44"/>
      <c r="H690" s="175"/>
      <c r="I690" s="246">
        <f>IF(I689=1,1,0)</f>
        <v>0</v>
      </c>
    </row>
    <row r="691" spans="1:9" s="22" customFormat="1" x14ac:dyDescent="0.3">
      <c r="A691" s="94" t="s">
        <v>726</v>
      </c>
      <c r="B691" s="57" t="s">
        <v>727</v>
      </c>
      <c r="C691" s="41"/>
      <c r="D691" s="58"/>
      <c r="E691" s="42"/>
      <c r="F691" s="42"/>
      <c r="G691" s="44"/>
      <c r="H691" s="175"/>
      <c r="I691" s="246">
        <f>IF(D692&lt;&gt;0,1,IF(D695&lt;&gt;0,1,IF(D698&lt;&gt;0,1,0)))</f>
        <v>1</v>
      </c>
    </row>
    <row r="692" spans="1:9" s="22" customFormat="1" ht="31.5" x14ac:dyDescent="0.25">
      <c r="A692" s="94" t="s">
        <v>728</v>
      </c>
      <c r="B692" s="45" t="s">
        <v>729</v>
      </c>
      <c r="C692" s="41" t="s">
        <v>27</v>
      </c>
      <c r="D692" s="215">
        <v>5</v>
      </c>
      <c r="E692" s="42">
        <v>458.37</v>
      </c>
      <c r="F692" s="42">
        <f>E692*(1+C$1910)</f>
        <v>562.28247900000008</v>
      </c>
      <c r="G692" s="42">
        <f>D692*F692</f>
        <v>2811.4123950000003</v>
      </c>
      <c r="H692" s="175" t="s">
        <v>1848</v>
      </c>
      <c r="I692" s="246">
        <f>IF(D692&lt;&gt;0,1,0)</f>
        <v>1</v>
      </c>
    </row>
    <row r="693" spans="1:9" s="22" customFormat="1" ht="74.25" customHeight="1" x14ac:dyDescent="0.25">
      <c r="A693" s="94"/>
      <c r="B693" s="43" t="s">
        <v>730</v>
      </c>
      <c r="C693" s="41"/>
      <c r="D693" s="58"/>
      <c r="E693" s="42"/>
      <c r="F693" s="42"/>
      <c r="G693" s="44"/>
      <c r="H693" s="175"/>
      <c r="I693" s="246">
        <f>IF(I692=1,1,0)</f>
        <v>1</v>
      </c>
    </row>
    <row r="694" spans="1:9" s="22" customFormat="1" x14ac:dyDescent="0.3">
      <c r="A694" s="94"/>
      <c r="B694" s="43"/>
      <c r="C694" s="41"/>
      <c r="D694" s="58"/>
      <c r="E694" s="42"/>
      <c r="F694" s="42"/>
      <c r="G694" s="44"/>
      <c r="H694" s="175"/>
      <c r="I694" s="246">
        <f>IF(I693=1,1,0)</f>
        <v>1</v>
      </c>
    </row>
    <row r="695" spans="1:9" s="22" customFormat="1" ht="31.5" x14ac:dyDescent="0.25">
      <c r="A695" s="94" t="s">
        <v>731</v>
      </c>
      <c r="B695" s="51" t="s">
        <v>732</v>
      </c>
      <c r="C695" s="41" t="s">
        <v>27</v>
      </c>
      <c r="D695" s="215">
        <v>8</v>
      </c>
      <c r="E695" s="42">
        <v>2112.9899999999998</v>
      </c>
      <c r="F695" s="42">
        <f>E695*(1+C$1910)</f>
        <v>2592.004833</v>
      </c>
      <c r="G695" s="42">
        <f>D695*F695</f>
        <v>20736.038664</v>
      </c>
      <c r="H695" s="175" t="s">
        <v>1848</v>
      </c>
      <c r="I695" s="246">
        <f>IF(D695&lt;&gt;0,1,0)</f>
        <v>1</v>
      </c>
    </row>
    <row r="696" spans="1:9" s="22" customFormat="1" ht="83.25" customHeight="1" x14ac:dyDescent="0.25">
      <c r="A696" s="94"/>
      <c r="B696" s="53" t="s">
        <v>733</v>
      </c>
      <c r="C696" s="41"/>
      <c r="D696" s="58"/>
      <c r="E696" s="42"/>
      <c r="F696" s="42"/>
      <c r="G696" s="44"/>
      <c r="H696" s="175"/>
      <c r="I696" s="246">
        <f>IF(I695=1,1,0)</f>
        <v>1</v>
      </c>
    </row>
    <row r="697" spans="1:9" s="22" customFormat="1" x14ac:dyDescent="0.3">
      <c r="A697" s="94"/>
      <c r="B697" s="43"/>
      <c r="C697" s="41"/>
      <c r="D697" s="58"/>
      <c r="E697" s="42"/>
      <c r="F697" s="42"/>
      <c r="G697" s="44"/>
      <c r="H697" s="175"/>
      <c r="I697" s="246">
        <f>IF(I696=1,1,0)</f>
        <v>1</v>
      </c>
    </row>
    <row r="698" spans="1:9" s="22" customFormat="1" ht="31.5" x14ac:dyDescent="0.25">
      <c r="A698" s="94" t="s">
        <v>734</v>
      </c>
      <c r="B698" s="45" t="s">
        <v>735</v>
      </c>
      <c r="C698" s="41" t="s">
        <v>27</v>
      </c>
      <c r="D698" s="215">
        <v>2</v>
      </c>
      <c r="E698" s="42">
        <v>412.75</v>
      </c>
      <c r="F698" s="42">
        <f>E698*(1+C$1910)</f>
        <v>506.32042500000006</v>
      </c>
      <c r="G698" s="42">
        <f>D698*F698</f>
        <v>1012.6408500000001</v>
      </c>
      <c r="H698" s="175" t="s">
        <v>1848</v>
      </c>
      <c r="I698" s="246">
        <f>IF(D698&lt;&gt;0,1,0)</f>
        <v>1</v>
      </c>
    </row>
    <row r="699" spans="1:9" s="22" customFormat="1" ht="79.5" customHeight="1" x14ac:dyDescent="0.25">
      <c r="A699" s="94"/>
      <c r="B699" s="43" t="s">
        <v>736</v>
      </c>
      <c r="C699" s="41"/>
      <c r="D699" s="58"/>
      <c r="E699" s="42"/>
      <c r="F699" s="42"/>
      <c r="G699" s="44"/>
      <c r="H699" s="175"/>
      <c r="I699" s="246">
        <f>IF(I698=1,1,0)</f>
        <v>1</v>
      </c>
    </row>
    <row r="700" spans="1:9" s="22" customFormat="1" x14ac:dyDescent="0.3">
      <c r="A700" s="94"/>
      <c r="B700" s="43"/>
      <c r="C700" s="41"/>
      <c r="D700" s="58"/>
      <c r="E700" s="42"/>
      <c r="F700" s="115"/>
      <c r="G700" s="79"/>
      <c r="H700" s="175"/>
      <c r="I700" s="246">
        <f>IF(I699=1,1,0)</f>
        <v>1</v>
      </c>
    </row>
    <row r="701" spans="1:9" s="22" customFormat="1" ht="18.75" x14ac:dyDescent="0.25">
      <c r="A701" s="94" t="s">
        <v>737</v>
      </c>
      <c r="B701" s="57" t="s">
        <v>738</v>
      </c>
      <c r="C701" s="41"/>
      <c r="D701" s="58"/>
      <c r="E701" s="42"/>
      <c r="F701" s="42"/>
      <c r="G701" s="44"/>
      <c r="H701" s="175"/>
      <c r="I701" s="246">
        <f>IF(D702&lt;&gt;0,1,0)</f>
        <v>1</v>
      </c>
    </row>
    <row r="702" spans="1:9" s="22" customFormat="1" ht="31.5" x14ac:dyDescent="0.25">
      <c r="A702" s="94" t="s">
        <v>739</v>
      </c>
      <c r="B702" s="51" t="s">
        <v>740</v>
      </c>
      <c r="C702" s="41" t="s">
        <v>27</v>
      </c>
      <c r="D702" s="215">
        <v>23</v>
      </c>
      <c r="E702" s="42">
        <v>70.55</v>
      </c>
      <c r="F702" s="42">
        <f>E702*(1+C$1910)</f>
        <v>86.543685000000011</v>
      </c>
      <c r="G702" s="42">
        <f>D702*F702</f>
        <v>1990.5047550000002</v>
      </c>
      <c r="H702" s="175" t="s">
        <v>1848</v>
      </c>
      <c r="I702" s="246">
        <f>IF(D702&lt;&gt;0,1,0)</f>
        <v>1</v>
      </c>
    </row>
    <row r="703" spans="1:9" s="22" customFormat="1" ht="51" customHeight="1" x14ac:dyDescent="0.25">
      <c r="A703" s="94"/>
      <c r="B703" s="53" t="s">
        <v>741</v>
      </c>
      <c r="C703" s="41"/>
      <c r="D703" s="58"/>
      <c r="E703" s="42"/>
      <c r="F703" s="42"/>
      <c r="G703" s="44"/>
      <c r="H703" s="175"/>
      <c r="I703" s="246">
        <f>IF(I702=1,1,0)</f>
        <v>1</v>
      </c>
    </row>
    <row r="704" spans="1:9" s="22" customFormat="1" ht="18" customHeight="1" x14ac:dyDescent="0.3">
      <c r="A704" s="223" t="s">
        <v>1968</v>
      </c>
      <c r="B704" s="224"/>
      <c r="C704" s="217"/>
      <c r="D704" s="238"/>
      <c r="E704" s="209" t="s">
        <v>67</v>
      </c>
      <c r="F704" s="237"/>
      <c r="G704" s="66">
        <f>SUM(G644:G703)</f>
        <v>123406.07704155002</v>
      </c>
      <c r="H704" s="175"/>
      <c r="I704" s="245" t="s">
        <v>1973</v>
      </c>
    </row>
    <row r="705" spans="1:9" s="22" customFormat="1" ht="18.75" x14ac:dyDescent="0.25">
      <c r="A705" s="172">
        <v>100000</v>
      </c>
      <c r="B705" s="228" t="s">
        <v>742</v>
      </c>
      <c r="C705" s="229"/>
      <c r="D705" s="233"/>
      <c r="E705" s="230"/>
      <c r="F705" s="230"/>
      <c r="G705" s="232"/>
      <c r="H705" s="175"/>
      <c r="I705" s="245" t="s">
        <v>1973</v>
      </c>
    </row>
    <row r="706" spans="1:9" s="22" customFormat="1" ht="18.75" x14ac:dyDescent="0.25">
      <c r="A706" s="94" t="s">
        <v>743</v>
      </c>
      <c r="B706" s="57" t="s">
        <v>744</v>
      </c>
      <c r="C706" s="41"/>
      <c r="D706" s="58"/>
      <c r="E706" s="42"/>
      <c r="F706" s="42"/>
      <c r="G706" s="44"/>
      <c r="H706" s="175"/>
      <c r="I706" s="246">
        <f>IF(D707&lt;&gt;0,1,IF(D710&lt;&gt;0,1,0))</f>
        <v>0</v>
      </c>
    </row>
    <row r="707" spans="1:9" s="22" customFormat="1" ht="18.75" x14ac:dyDescent="0.25">
      <c r="A707" s="94" t="s">
        <v>745</v>
      </c>
      <c r="B707" s="45" t="s">
        <v>746</v>
      </c>
      <c r="C707" s="41" t="s">
        <v>27</v>
      </c>
      <c r="D707" s="42"/>
      <c r="E707" s="42">
        <v>73.900000000000006</v>
      </c>
      <c r="F707" s="42">
        <f>E707*(1+C$1910)</f>
        <v>90.653130000000019</v>
      </c>
      <c r="G707" s="42">
        <f>D707*F707</f>
        <v>0</v>
      </c>
      <c r="H707" s="175"/>
      <c r="I707" s="246">
        <f>IF(D707&lt;&gt;0,1,0)</f>
        <v>0</v>
      </c>
    </row>
    <row r="708" spans="1:9" s="22" customFormat="1" ht="47.25" x14ac:dyDescent="0.25">
      <c r="A708" s="94"/>
      <c r="B708" s="43" t="s">
        <v>747</v>
      </c>
      <c r="C708" s="41"/>
      <c r="D708" s="58"/>
      <c r="E708" s="42"/>
      <c r="F708" s="42"/>
      <c r="G708" s="44"/>
      <c r="H708" s="175"/>
      <c r="I708" s="246">
        <f>IF(I707=1,1,0)</f>
        <v>0</v>
      </c>
    </row>
    <row r="709" spans="1:9" s="22" customFormat="1" x14ac:dyDescent="0.3">
      <c r="A709" s="94"/>
      <c r="B709" s="43"/>
      <c r="C709" s="41"/>
      <c r="D709" s="58"/>
      <c r="E709" s="42"/>
      <c r="F709" s="42"/>
      <c r="G709" s="44"/>
      <c r="H709" s="175"/>
      <c r="I709" s="246">
        <f>IF(I708=1,1,0)</f>
        <v>0</v>
      </c>
    </row>
    <row r="710" spans="1:9" s="22" customFormat="1" ht="18.75" x14ac:dyDescent="0.25">
      <c r="A710" s="94" t="s">
        <v>748</v>
      </c>
      <c r="B710" s="92" t="s">
        <v>749</v>
      </c>
      <c r="C710" s="41" t="s">
        <v>27</v>
      </c>
      <c r="D710" s="42"/>
      <c r="E710" s="42">
        <v>88.57</v>
      </c>
      <c r="F710" s="42">
        <f>E710*(1+C$1910)</f>
        <v>108.648819</v>
      </c>
      <c r="G710" s="42">
        <f>D710*F710</f>
        <v>0</v>
      </c>
      <c r="H710" s="175"/>
      <c r="I710" s="246">
        <f>IF(D710&lt;&gt;0,1,0)</f>
        <v>0</v>
      </c>
    </row>
    <row r="711" spans="1:9" s="22" customFormat="1" ht="78.75" x14ac:dyDescent="0.25">
      <c r="A711" s="94"/>
      <c r="B711" s="91" t="s">
        <v>750</v>
      </c>
      <c r="C711" s="41"/>
      <c r="D711" s="58"/>
      <c r="E711" s="42"/>
      <c r="F711" s="42"/>
      <c r="G711" s="44"/>
      <c r="H711" s="175"/>
      <c r="I711" s="246">
        <f>IF(I710=1,1,0)</f>
        <v>0</v>
      </c>
    </row>
    <row r="712" spans="1:9" s="22" customFormat="1" x14ac:dyDescent="0.3">
      <c r="A712" s="94"/>
      <c r="B712" s="43"/>
      <c r="C712" s="41"/>
      <c r="D712" s="58"/>
      <c r="E712" s="42"/>
      <c r="F712" s="42"/>
      <c r="G712" s="44"/>
      <c r="H712" s="175"/>
      <c r="I712" s="246">
        <f>IF(I711=1,1,0)</f>
        <v>0</v>
      </c>
    </row>
    <row r="713" spans="1:9" s="22" customFormat="1" ht="18.75" x14ac:dyDescent="0.25">
      <c r="A713" s="94" t="s">
        <v>751</v>
      </c>
      <c r="B713" s="57" t="s">
        <v>522</v>
      </c>
      <c r="C713" s="41"/>
      <c r="D713" s="58"/>
      <c r="E713" s="42"/>
      <c r="F713" s="42"/>
      <c r="G713" s="44"/>
      <c r="H713" s="175"/>
      <c r="I713" s="246">
        <f>IF(D714&lt;&gt;0,1,0)</f>
        <v>1</v>
      </c>
    </row>
    <row r="714" spans="1:9" s="22" customFormat="1" ht="31.5" x14ac:dyDescent="0.25">
      <c r="A714" s="94" t="s">
        <v>752</v>
      </c>
      <c r="B714" s="45" t="s">
        <v>1940</v>
      </c>
      <c r="C714" s="41" t="s">
        <v>27</v>
      </c>
      <c r="D714" s="215">
        <v>72</v>
      </c>
      <c r="E714" s="42">
        <v>190.72</v>
      </c>
      <c r="F714" s="42">
        <f>E714*(1+C$1910)</f>
        <v>233.95622400000002</v>
      </c>
      <c r="G714" s="42">
        <f>D714*F714</f>
        <v>16844.848128000001</v>
      </c>
      <c r="H714" s="175" t="s">
        <v>1848</v>
      </c>
      <c r="I714" s="246">
        <f>IF(D714&lt;&gt;0,1,0)</f>
        <v>1</v>
      </c>
    </row>
    <row r="715" spans="1:9" s="22" customFormat="1" ht="78.75" x14ac:dyDescent="0.25">
      <c r="A715" s="94"/>
      <c r="B715" s="43" t="s">
        <v>753</v>
      </c>
      <c r="C715" s="41"/>
      <c r="D715" s="58"/>
      <c r="E715" s="42"/>
      <c r="F715" s="42"/>
      <c r="G715" s="44"/>
      <c r="H715" s="175"/>
      <c r="I715" s="246">
        <f>IF(I714=1,1,0)</f>
        <v>1</v>
      </c>
    </row>
    <row r="716" spans="1:9" s="22" customFormat="1" x14ac:dyDescent="0.3">
      <c r="A716" s="94"/>
      <c r="B716" s="45"/>
      <c r="C716" s="41"/>
      <c r="D716" s="58"/>
      <c r="E716" s="42"/>
      <c r="F716" s="42"/>
      <c r="G716" s="44"/>
      <c r="H716" s="175"/>
      <c r="I716" s="246">
        <f>IF(I715=1,1,0)</f>
        <v>1</v>
      </c>
    </row>
    <row r="717" spans="1:9" s="22" customFormat="1" ht="18.75" x14ac:dyDescent="0.25">
      <c r="A717" s="94" t="s">
        <v>754</v>
      </c>
      <c r="B717" s="57" t="s">
        <v>755</v>
      </c>
      <c r="C717" s="41"/>
      <c r="D717" s="58"/>
      <c r="E717" s="42"/>
      <c r="F717" s="42"/>
      <c r="G717" s="44"/>
      <c r="H717" s="175"/>
      <c r="I717" s="246">
        <f>IF(D720&lt;&gt;0,1,IF(D722&lt;&gt;0,1,IF(D724&lt;&gt;0,1,IF(D726&lt;&gt;0,1,IF(D728&lt;&gt;0,1,IF(D730&lt;&gt;0,1,IF(D732&lt;&gt;0,1,IF(D734&lt;&gt;0,1,0))))))))+IF(D736&lt;&gt;0,1,IF(D738&lt;&gt;0,1,IF(D740&lt;&gt;0,1,IF(D742&lt;&gt;0,1,IF(D744&lt;&gt;0,1,0)))))</f>
        <v>2</v>
      </c>
    </row>
    <row r="718" spans="1:9" s="22" customFormat="1" ht="94.5" x14ac:dyDescent="0.25">
      <c r="A718" s="94"/>
      <c r="B718" s="43" t="s">
        <v>756</v>
      </c>
      <c r="C718" s="41"/>
      <c r="D718" s="58"/>
      <c r="E718" s="42"/>
      <c r="F718" s="42"/>
      <c r="G718" s="44"/>
      <c r="H718" s="175"/>
      <c r="I718" s="246">
        <f>IF(I717=1,1,0)</f>
        <v>0</v>
      </c>
    </row>
    <row r="719" spans="1:9" s="22" customFormat="1" x14ac:dyDescent="0.3">
      <c r="A719" s="94"/>
      <c r="B719" s="57"/>
      <c r="C719" s="41"/>
      <c r="D719" s="58"/>
      <c r="E719" s="42"/>
      <c r="F719" s="42"/>
      <c r="G719" s="44"/>
      <c r="H719" s="175"/>
      <c r="I719" s="246">
        <f>IF(I718=1,1,0)</f>
        <v>0</v>
      </c>
    </row>
    <row r="720" spans="1:9" s="22" customFormat="1" ht="18.75" x14ac:dyDescent="0.25">
      <c r="A720" s="94" t="s">
        <v>757</v>
      </c>
      <c r="B720" s="51" t="s">
        <v>758</v>
      </c>
      <c r="C720" s="41" t="s">
        <v>27</v>
      </c>
      <c r="D720" s="42"/>
      <c r="E720" s="42">
        <v>139.84</v>
      </c>
      <c r="F720" s="42">
        <f>E720*(1+C$1910)</f>
        <v>171.54172800000003</v>
      </c>
      <c r="G720" s="42">
        <f>D720*F720</f>
        <v>0</v>
      </c>
      <c r="H720" s="175"/>
      <c r="I720" s="246">
        <f>IF(D720&lt;&gt;0,1,0)</f>
        <v>0</v>
      </c>
    </row>
    <row r="721" spans="1:9" s="22" customFormat="1" x14ac:dyDescent="0.3">
      <c r="A721" s="94"/>
      <c r="B721" s="53"/>
      <c r="C721" s="41"/>
      <c r="D721" s="58"/>
      <c r="E721" s="42"/>
      <c r="F721" s="42"/>
      <c r="G721" s="44"/>
      <c r="H721" s="175"/>
      <c r="I721" s="246">
        <f>IF(I720=1,1,0)</f>
        <v>0</v>
      </c>
    </row>
    <row r="722" spans="1:9" s="22" customFormat="1" ht="18.75" x14ac:dyDescent="0.25">
      <c r="A722" s="94" t="s">
        <v>759</v>
      </c>
      <c r="B722" s="51" t="s">
        <v>760</v>
      </c>
      <c r="C722" s="41" t="s">
        <v>27</v>
      </c>
      <c r="D722" s="42"/>
      <c r="E722" s="42">
        <v>188.23</v>
      </c>
      <c r="F722" s="42">
        <f>E722*(1+C$1910)</f>
        <v>230.90174100000002</v>
      </c>
      <c r="G722" s="42">
        <f>D722*F722</f>
        <v>0</v>
      </c>
      <c r="H722" s="175"/>
      <c r="I722" s="246">
        <f>IF(D722&lt;&gt;0,1,0)</f>
        <v>0</v>
      </c>
    </row>
    <row r="723" spans="1:9" s="22" customFormat="1" x14ac:dyDescent="0.3">
      <c r="A723" s="94"/>
      <c r="B723" s="53"/>
      <c r="C723" s="41"/>
      <c r="D723" s="58"/>
      <c r="E723" s="42"/>
      <c r="F723" s="42"/>
      <c r="G723" s="44"/>
      <c r="H723" s="183"/>
      <c r="I723" s="246">
        <f>IF(I722=1,1,0)</f>
        <v>0</v>
      </c>
    </row>
    <row r="724" spans="1:9" s="22" customFormat="1" ht="18.75" x14ac:dyDescent="0.25">
      <c r="A724" s="94" t="s">
        <v>761</v>
      </c>
      <c r="B724" s="51" t="s">
        <v>762</v>
      </c>
      <c r="C724" s="41" t="s">
        <v>27</v>
      </c>
      <c r="D724" s="42"/>
      <c r="E724" s="42">
        <v>167.96</v>
      </c>
      <c r="F724" s="42">
        <f>E724*(1+C$1910)</f>
        <v>206.03653200000002</v>
      </c>
      <c r="G724" s="42">
        <f>D724*F724</f>
        <v>0</v>
      </c>
      <c r="H724" s="175"/>
      <c r="I724" s="246">
        <f>IF(D724&lt;&gt;0,1,0)</f>
        <v>0</v>
      </c>
    </row>
    <row r="725" spans="1:9" s="22" customFormat="1" x14ac:dyDescent="0.3">
      <c r="A725" s="94"/>
      <c r="B725" s="53"/>
      <c r="C725" s="41"/>
      <c r="D725" s="58"/>
      <c r="E725" s="42"/>
      <c r="F725" s="42"/>
      <c r="G725" s="44"/>
      <c r="H725" s="175"/>
      <c r="I725" s="246">
        <f>IF(I724=1,1,0)</f>
        <v>0</v>
      </c>
    </row>
    <row r="726" spans="1:9" s="22" customFormat="1" ht="18.75" x14ac:dyDescent="0.25">
      <c r="A726" s="94" t="s">
        <v>763</v>
      </c>
      <c r="B726" s="51" t="s">
        <v>764</v>
      </c>
      <c r="C726" s="41" t="s">
        <v>27</v>
      </c>
      <c r="D726" s="42"/>
      <c r="E726" s="42">
        <v>209.49</v>
      </c>
      <c r="F726" s="42">
        <f>E726*(1+C$1910)</f>
        <v>256.98138300000005</v>
      </c>
      <c r="G726" s="42">
        <f>D726*F726</f>
        <v>0</v>
      </c>
      <c r="H726" s="175"/>
      <c r="I726" s="246">
        <f>IF(D726&lt;&gt;0,1,0)</f>
        <v>0</v>
      </c>
    </row>
    <row r="727" spans="1:9" s="22" customFormat="1" x14ac:dyDescent="0.3">
      <c r="A727" s="94"/>
      <c r="B727" s="53"/>
      <c r="C727" s="41"/>
      <c r="D727" s="58"/>
      <c r="E727" s="42"/>
      <c r="F727" s="42"/>
      <c r="G727" s="44"/>
      <c r="H727" s="175"/>
      <c r="I727" s="246">
        <f>IF(I726=1,1,0)</f>
        <v>0</v>
      </c>
    </row>
    <row r="728" spans="1:9" s="22" customFormat="1" ht="18.75" x14ac:dyDescent="0.25">
      <c r="A728" s="94" t="s">
        <v>765</v>
      </c>
      <c r="B728" s="51" t="s">
        <v>766</v>
      </c>
      <c r="C728" s="41" t="s">
        <v>27</v>
      </c>
      <c r="D728" s="42"/>
      <c r="E728" s="42">
        <v>381.72</v>
      </c>
      <c r="F728" s="42">
        <f>E728*(1+C$1910)</f>
        <v>468.25592400000011</v>
      </c>
      <c r="G728" s="42">
        <f>D728*F728</f>
        <v>0</v>
      </c>
      <c r="H728" s="175"/>
      <c r="I728" s="246">
        <f>IF(D728&lt;&gt;0,1,0)</f>
        <v>0</v>
      </c>
    </row>
    <row r="729" spans="1:9" s="22" customFormat="1" x14ac:dyDescent="0.3">
      <c r="A729" s="94"/>
      <c r="B729" s="45"/>
      <c r="C729" s="41"/>
      <c r="D729" s="58"/>
      <c r="E729" s="42"/>
      <c r="F729" s="42"/>
      <c r="G729" s="44"/>
      <c r="H729" s="175"/>
      <c r="I729" s="246">
        <f>IF(I728=1,1,0)</f>
        <v>0</v>
      </c>
    </row>
    <row r="730" spans="1:9" s="22" customFormat="1" ht="18.75" x14ac:dyDescent="0.25">
      <c r="A730" s="94" t="s">
        <v>767</v>
      </c>
      <c r="B730" s="45" t="s">
        <v>768</v>
      </c>
      <c r="C730" s="41" t="s">
        <v>27</v>
      </c>
      <c r="D730" s="42"/>
      <c r="E730" s="42">
        <v>326.11</v>
      </c>
      <c r="F730" s="42">
        <f>E730*(1+C$1910)</f>
        <v>400.03913700000004</v>
      </c>
      <c r="G730" s="42">
        <f>D730*F730</f>
        <v>0</v>
      </c>
      <c r="H730" s="175"/>
      <c r="I730" s="246">
        <f>IF(D730&lt;&gt;0,1,0)</f>
        <v>0</v>
      </c>
    </row>
    <row r="731" spans="1:9" s="22" customFormat="1" x14ac:dyDescent="0.3">
      <c r="A731" s="94"/>
      <c r="B731" s="45"/>
      <c r="C731" s="41"/>
      <c r="D731" s="58"/>
      <c r="E731" s="42"/>
      <c r="F731" s="42"/>
      <c r="G731" s="44"/>
      <c r="H731" s="183"/>
      <c r="I731" s="246">
        <f>IF(I730=1,1,0)</f>
        <v>0</v>
      </c>
    </row>
    <row r="732" spans="1:9" s="22" customFormat="1" ht="31.5" x14ac:dyDescent="0.25">
      <c r="A732" s="179" t="s">
        <v>769</v>
      </c>
      <c r="B732" s="51" t="s">
        <v>770</v>
      </c>
      <c r="C732" s="52" t="s">
        <v>27</v>
      </c>
      <c r="D732" s="215">
        <v>80</v>
      </c>
      <c r="E732" s="42">
        <v>109.58</v>
      </c>
      <c r="F732" s="42">
        <f>E732*(1+C$1910)</f>
        <v>134.421786</v>
      </c>
      <c r="G732" s="42">
        <f>D732*F732</f>
        <v>10753.74288</v>
      </c>
      <c r="H732" s="175" t="s">
        <v>1848</v>
      </c>
      <c r="I732" s="246">
        <f>IF(D732&lt;&gt;0,1,0)</f>
        <v>1</v>
      </c>
    </row>
    <row r="733" spans="1:9" s="22" customFormat="1" x14ac:dyDescent="0.3">
      <c r="A733" s="179"/>
      <c r="B733" s="51"/>
      <c r="C733" s="52"/>
      <c r="D733" s="80"/>
      <c r="E733" s="42"/>
      <c r="F733" s="80"/>
      <c r="G733" s="80"/>
      <c r="H733" s="175"/>
      <c r="I733" s="246">
        <f>IF(I732=1,1,0)</f>
        <v>1</v>
      </c>
    </row>
    <row r="734" spans="1:9" s="22" customFormat="1" ht="31.5" x14ac:dyDescent="0.25">
      <c r="A734" s="179" t="s">
        <v>771</v>
      </c>
      <c r="B734" s="51" t="s">
        <v>772</v>
      </c>
      <c r="C734" s="52" t="s">
        <v>27</v>
      </c>
      <c r="D734" s="42"/>
      <c r="E734" s="42">
        <v>127.85</v>
      </c>
      <c r="F734" s="42">
        <f>E734*(1+C$1910)</f>
        <v>156.833595</v>
      </c>
      <c r="G734" s="42">
        <f>D734*F734</f>
        <v>0</v>
      </c>
      <c r="H734" s="175"/>
      <c r="I734" s="246">
        <f>IF(D734&lt;&gt;0,1,0)</f>
        <v>0</v>
      </c>
    </row>
    <row r="735" spans="1:9" s="22" customFormat="1" x14ac:dyDescent="0.3">
      <c r="A735" s="179"/>
      <c r="B735" s="51"/>
      <c r="C735" s="52"/>
      <c r="D735" s="80"/>
      <c r="E735" s="42"/>
      <c r="F735" s="80"/>
      <c r="G735" s="80"/>
      <c r="H735" s="175"/>
      <c r="I735" s="246">
        <f>IF(I734=1,1,0)</f>
        <v>0</v>
      </c>
    </row>
    <row r="736" spans="1:9" s="22" customFormat="1" ht="31.5" x14ac:dyDescent="0.25">
      <c r="A736" s="179" t="s">
        <v>773</v>
      </c>
      <c r="B736" s="51" t="s">
        <v>774</v>
      </c>
      <c r="C736" s="52" t="s">
        <v>27</v>
      </c>
      <c r="D736" s="42"/>
      <c r="E736" s="42">
        <v>159.81</v>
      </c>
      <c r="F736" s="42">
        <f>E736*(1+C$1910)</f>
        <v>196.03892700000003</v>
      </c>
      <c r="G736" s="42">
        <f>D736*F736</f>
        <v>0</v>
      </c>
      <c r="H736" s="175"/>
      <c r="I736" s="246">
        <f>IF(D736&lt;&gt;0,1,0)</f>
        <v>0</v>
      </c>
    </row>
    <row r="737" spans="1:9" s="22" customFormat="1" x14ac:dyDescent="0.3">
      <c r="A737" s="179"/>
      <c r="B737" s="51"/>
      <c r="C737" s="52"/>
      <c r="D737" s="80"/>
      <c r="E737" s="42"/>
      <c r="F737" s="80"/>
      <c r="G737" s="80"/>
      <c r="H737" s="175"/>
      <c r="I737" s="246">
        <f>IF(I736=1,1,0)</f>
        <v>0</v>
      </c>
    </row>
    <row r="738" spans="1:9" s="22" customFormat="1" ht="31.5" x14ac:dyDescent="0.25">
      <c r="A738" s="179" t="s">
        <v>775</v>
      </c>
      <c r="B738" s="51" t="s">
        <v>776</v>
      </c>
      <c r="C738" s="52" t="s">
        <v>27</v>
      </c>
      <c r="D738" s="215">
        <v>214</v>
      </c>
      <c r="E738" s="42">
        <v>182.1</v>
      </c>
      <c r="F738" s="42">
        <f>E738*(1+C$1910)</f>
        <v>223.38207000000003</v>
      </c>
      <c r="G738" s="42">
        <f>D738*F738</f>
        <v>47803.762980000007</v>
      </c>
      <c r="H738" s="175" t="s">
        <v>1848</v>
      </c>
      <c r="I738" s="246">
        <f>IF(D738&lt;&gt;0,1,0)</f>
        <v>1</v>
      </c>
    </row>
    <row r="739" spans="1:9" s="22" customFormat="1" x14ac:dyDescent="0.3">
      <c r="A739" s="179"/>
      <c r="B739" s="51"/>
      <c r="C739" s="52"/>
      <c r="D739" s="80"/>
      <c r="E739" s="42"/>
      <c r="F739" s="80"/>
      <c r="G739" s="80"/>
      <c r="H739" s="175"/>
      <c r="I739" s="246">
        <f>IF(I738=1,1,0)</f>
        <v>1</v>
      </c>
    </row>
    <row r="740" spans="1:9" s="22" customFormat="1" ht="31.5" x14ac:dyDescent="0.25">
      <c r="A740" s="179" t="s">
        <v>777</v>
      </c>
      <c r="B740" s="51" t="s">
        <v>778</v>
      </c>
      <c r="C740" s="52" t="s">
        <v>27</v>
      </c>
      <c r="D740" s="42"/>
      <c r="E740" s="42">
        <v>256.89999999999998</v>
      </c>
      <c r="F740" s="42">
        <f>E740*(1+C$1910)</f>
        <v>315.13923</v>
      </c>
      <c r="G740" s="42">
        <f>D740*F740</f>
        <v>0</v>
      </c>
      <c r="H740" s="175"/>
      <c r="I740" s="246">
        <f>IF(D740&lt;&gt;0,1,0)</f>
        <v>0</v>
      </c>
    </row>
    <row r="741" spans="1:9" s="22" customFormat="1" x14ac:dyDescent="0.3">
      <c r="A741" s="179"/>
      <c r="B741" s="51"/>
      <c r="C741" s="52"/>
      <c r="D741" s="80"/>
      <c r="E741" s="42"/>
      <c r="F741" s="80"/>
      <c r="G741" s="80"/>
      <c r="H741" s="175"/>
      <c r="I741" s="246">
        <f>IF(I740=1,1,0)</f>
        <v>0</v>
      </c>
    </row>
    <row r="742" spans="1:9" s="22" customFormat="1" ht="31.5" x14ac:dyDescent="0.25">
      <c r="A742" s="179" t="s">
        <v>779</v>
      </c>
      <c r="B742" s="51" t="s">
        <v>780</v>
      </c>
      <c r="C742" s="52" t="s">
        <v>27</v>
      </c>
      <c r="D742" s="215">
        <v>12</v>
      </c>
      <c r="E742" s="42">
        <v>326.94</v>
      </c>
      <c r="F742" s="42">
        <f>E742*(1+C$1910)</f>
        <v>401.05729800000006</v>
      </c>
      <c r="G742" s="42">
        <f>D742*F742</f>
        <v>4812.6875760000003</v>
      </c>
      <c r="H742" s="175" t="s">
        <v>1848</v>
      </c>
      <c r="I742" s="246">
        <f>IF(D742&lt;&gt;0,1,0)</f>
        <v>1</v>
      </c>
    </row>
    <row r="743" spans="1:9" s="22" customFormat="1" x14ac:dyDescent="0.3">
      <c r="A743" s="94"/>
      <c r="B743" s="43"/>
      <c r="C743" s="41"/>
      <c r="D743" s="58"/>
      <c r="E743" s="42"/>
      <c r="F743" s="42"/>
      <c r="G743" s="44"/>
      <c r="H743" s="175"/>
      <c r="I743" s="246">
        <f>IF(I742=1,1,0)</f>
        <v>1</v>
      </c>
    </row>
    <row r="744" spans="1:9" s="22" customFormat="1" ht="18.75" x14ac:dyDescent="0.25">
      <c r="A744" s="94" t="s">
        <v>781</v>
      </c>
      <c r="B744" s="51" t="s">
        <v>782</v>
      </c>
      <c r="C744" s="41" t="s">
        <v>27</v>
      </c>
      <c r="D744" s="42"/>
      <c r="E744" s="42">
        <v>77.34</v>
      </c>
      <c r="F744" s="42">
        <f>E744*(1+C$1910)</f>
        <v>94.872978000000018</v>
      </c>
      <c r="G744" s="42">
        <f>D744*F744</f>
        <v>0</v>
      </c>
      <c r="H744" s="175"/>
      <c r="I744" s="246">
        <f>IF(D744&lt;&gt;0,1,0)</f>
        <v>0</v>
      </c>
    </row>
    <row r="745" spans="1:9" s="22" customFormat="1" ht="47.25" x14ac:dyDescent="0.25">
      <c r="A745" s="94"/>
      <c r="B745" s="53" t="s">
        <v>783</v>
      </c>
      <c r="C745" s="41"/>
      <c r="D745" s="58"/>
      <c r="E745" s="42"/>
      <c r="F745" s="42"/>
      <c r="G745" s="44"/>
      <c r="H745" s="175"/>
      <c r="I745" s="246">
        <f>IF(I744=1,1,0)</f>
        <v>0</v>
      </c>
    </row>
    <row r="746" spans="1:9" s="22" customFormat="1" x14ac:dyDescent="0.3">
      <c r="A746" s="94"/>
      <c r="B746" s="43"/>
      <c r="C746" s="41"/>
      <c r="D746" s="58"/>
      <c r="E746" s="42"/>
      <c r="F746" s="42"/>
      <c r="G746" s="44"/>
      <c r="H746" s="175"/>
      <c r="I746" s="246">
        <f>IF(I745=1,1,0)</f>
        <v>0</v>
      </c>
    </row>
    <row r="747" spans="1:9" s="22" customFormat="1" ht="18.75" x14ac:dyDescent="0.25">
      <c r="A747" s="94" t="s">
        <v>784</v>
      </c>
      <c r="B747" s="57" t="s">
        <v>785</v>
      </c>
      <c r="C747" s="41"/>
      <c r="D747" s="58"/>
      <c r="E747" s="42"/>
      <c r="F747" s="42"/>
      <c r="G747" s="44"/>
      <c r="H747" s="175"/>
      <c r="I747" s="246">
        <f>IF(D748&lt;&gt;0,1,IF(D751&lt;&gt;0,1,IF(D754&lt;&gt;0,1,IF(D757&lt;&gt;0,1,IF(D760&lt;&gt;0,1,IF(D763&lt;&gt;0,1,IF(D766&lt;&gt;0,1,IF(D769&lt;&gt;0,1,0))))))))</f>
        <v>1</v>
      </c>
    </row>
    <row r="748" spans="1:9" s="22" customFormat="1" ht="31.5" x14ac:dyDescent="0.25">
      <c r="A748" s="94" t="s">
        <v>786</v>
      </c>
      <c r="B748" s="45" t="s">
        <v>787</v>
      </c>
      <c r="C748" s="41" t="s">
        <v>27</v>
      </c>
      <c r="D748" s="215">
        <v>378</v>
      </c>
      <c r="E748" s="42">
        <v>25.58</v>
      </c>
      <c r="F748" s="42">
        <f>E748*(1+C$1910)</f>
        <v>31.378986000000001</v>
      </c>
      <c r="G748" s="42">
        <f>D748*F748</f>
        <v>11861.256708000001</v>
      </c>
      <c r="H748" s="175" t="s">
        <v>1848</v>
      </c>
      <c r="I748" s="246">
        <f>IF(D748&lt;&gt;0,1,0)</f>
        <v>1</v>
      </c>
    </row>
    <row r="749" spans="1:9" s="22" customFormat="1" ht="78.75" x14ac:dyDescent="0.25">
      <c r="A749" s="94"/>
      <c r="B749" s="43" t="s">
        <v>1924</v>
      </c>
      <c r="C749" s="41"/>
      <c r="D749" s="58"/>
      <c r="E749" s="42"/>
      <c r="F749" s="42"/>
      <c r="G749" s="44"/>
      <c r="H749" s="175"/>
      <c r="I749" s="246">
        <f>IF(I748=1,1,0)</f>
        <v>1</v>
      </c>
    </row>
    <row r="750" spans="1:9" s="22" customFormat="1" x14ac:dyDescent="0.3">
      <c r="A750" s="94"/>
      <c r="B750" s="43"/>
      <c r="C750" s="41"/>
      <c r="D750" s="58"/>
      <c r="E750" s="42"/>
      <c r="F750" s="42"/>
      <c r="G750" s="44"/>
      <c r="H750" s="175"/>
      <c r="I750" s="246">
        <f>IF(I749=1,1,0)</f>
        <v>1</v>
      </c>
    </row>
    <row r="751" spans="1:9" s="22" customFormat="1" ht="31.5" x14ac:dyDescent="0.25">
      <c r="A751" s="94" t="s">
        <v>788</v>
      </c>
      <c r="B751" s="45" t="s">
        <v>789</v>
      </c>
      <c r="C751" s="41" t="s">
        <v>27</v>
      </c>
      <c r="D751" s="215">
        <v>30</v>
      </c>
      <c r="E751" s="42">
        <v>26.84</v>
      </c>
      <c r="F751" s="42">
        <f>E751*(1+C$1910)</f>
        <v>32.924628000000006</v>
      </c>
      <c r="G751" s="42">
        <f>D751*F751</f>
        <v>987.73884000000021</v>
      </c>
      <c r="H751" s="175" t="s">
        <v>1848</v>
      </c>
      <c r="I751" s="246">
        <f>IF(D751&lt;&gt;0,1,0)</f>
        <v>1</v>
      </c>
    </row>
    <row r="752" spans="1:9" s="22" customFormat="1" ht="63" x14ac:dyDescent="0.25">
      <c r="A752" s="94"/>
      <c r="B752" s="43" t="s">
        <v>790</v>
      </c>
      <c r="C752" s="41"/>
      <c r="D752" s="58"/>
      <c r="E752" s="42"/>
      <c r="F752" s="42"/>
      <c r="G752" s="44"/>
      <c r="H752" s="175"/>
      <c r="I752" s="246">
        <f>IF(I751=1,1,0)</f>
        <v>1</v>
      </c>
    </row>
    <row r="753" spans="1:9" s="22" customFormat="1" x14ac:dyDescent="0.3">
      <c r="A753" s="94"/>
      <c r="B753" s="43"/>
      <c r="C753" s="41"/>
      <c r="D753" s="58"/>
      <c r="E753" s="42"/>
      <c r="F753" s="42"/>
      <c r="G753" s="44"/>
      <c r="H753" s="175"/>
      <c r="I753" s="246">
        <f>IF(I752=1,1,0)</f>
        <v>1</v>
      </c>
    </row>
    <row r="754" spans="1:9" s="22" customFormat="1" ht="31.5" x14ac:dyDescent="0.25">
      <c r="A754" s="94" t="s">
        <v>791</v>
      </c>
      <c r="B754" s="45" t="s">
        <v>792</v>
      </c>
      <c r="C754" s="41" t="s">
        <v>27</v>
      </c>
      <c r="D754" s="215">
        <v>143</v>
      </c>
      <c r="E754" s="42">
        <v>43.33</v>
      </c>
      <c r="F754" s="42">
        <f>E754*(1+C$1910)</f>
        <v>53.152911000000003</v>
      </c>
      <c r="G754" s="42">
        <f>D754*F754</f>
        <v>7600.8662730000005</v>
      </c>
      <c r="H754" s="175" t="s">
        <v>1848</v>
      </c>
      <c r="I754" s="246">
        <f>IF(D754&lt;&gt;0,1,0)</f>
        <v>1</v>
      </c>
    </row>
    <row r="755" spans="1:9" s="22" customFormat="1" ht="63" x14ac:dyDescent="0.25">
      <c r="A755" s="94"/>
      <c r="B755" s="43" t="s">
        <v>793</v>
      </c>
      <c r="C755" s="41"/>
      <c r="D755" s="58"/>
      <c r="E755" s="42"/>
      <c r="F755" s="42"/>
      <c r="G755" s="44"/>
      <c r="H755" s="175"/>
      <c r="I755" s="246">
        <f>IF(I754=1,1,0)</f>
        <v>1</v>
      </c>
    </row>
    <row r="756" spans="1:9" s="22" customFormat="1" x14ac:dyDescent="0.3">
      <c r="A756" s="94"/>
      <c r="B756" s="43"/>
      <c r="C756" s="41"/>
      <c r="D756" s="58"/>
      <c r="E756" s="42"/>
      <c r="F756" s="42"/>
      <c r="G756" s="44"/>
      <c r="H756" s="175"/>
      <c r="I756" s="246">
        <f>IF(I755=1,1,0)</f>
        <v>1</v>
      </c>
    </row>
    <row r="757" spans="1:9" s="22" customFormat="1" ht="31.5" x14ac:dyDescent="0.25">
      <c r="A757" s="94" t="s">
        <v>794</v>
      </c>
      <c r="B757" s="45" t="s">
        <v>795</v>
      </c>
      <c r="C757" s="41" t="s">
        <v>27</v>
      </c>
      <c r="D757" s="215">
        <v>1</v>
      </c>
      <c r="E757" s="42">
        <v>59.6</v>
      </c>
      <c r="F757" s="42">
        <f>E757*(1+C$1910)</f>
        <v>73.111320000000006</v>
      </c>
      <c r="G757" s="42">
        <f>D757*F757</f>
        <v>73.111320000000006</v>
      </c>
      <c r="H757" s="175" t="s">
        <v>1848</v>
      </c>
      <c r="I757" s="246">
        <f>IF(D757&lt;&gt;0,1,0)</f>
        <v>1</v>
      </c>
    </row>
    <row r="758" spans="1:9" s="22" customFormat="1" ht="63" x14ac:dyDescent="0.25">
      <c r="A758" s="94"/>
      <c r="B758" s="43" t="s">
        <v>796</v>
      </c>
      <c r="C758" s="41"/>
      <c r="D758" s="58"/>
      <c r="E758" s="42"/>
      <c r="F758" s="42"/>
      <c r="G758" s="44"/>
      <c r="H758" s="175"/>
      <c r="I758" s="246">
        <f>IF(I757=1,1,0)</f>
        <v>1</v>
      </c>
    </row>
    <row r="759" spans="1:9" s="22" customFormat="1" x14ac:dyDescent="0.3">
      <c r="A759" s="94"/>
      <c r="B759" s="43"/>
      <c r="C759" s="41"/>
      <c r="D759" s="58"/>
      <c r="E759" s="42"/>
      <c r="F759" s="42"/>
      <c r="G759" s="44"/>
      <c r="H759" s="175"/>
      <c r="I759" s="246">
        <f>IF(I758=1,1,0)</f>
        <v>1</v>
      </c>
    </row>
    <row r="760" spans="1:9" s="22" customFormat="1" ht="31.5" x14ac:dyDescent="0.25">
      <c r="A760" s="94" t="s">
        <v>797</v>
      </c>
      <c r="B760" s="71" t="s">
        <v>798</v>
      </c>
      <c r="C760" s="41" t="s">
        <v>27</v>
      </c>
      <c r="D760" s="215">
        <v>38</v>
      </c>
      <c r="E760" s="42">
        <v>28.99</v>
      </c>
      <c r="F760" s="42">
        <f>E760*(1+C$1910)</f>
        <v>35.562033</v>
      </c>
      <c r="G760" s="42">
        <f>D760*F760</f>
        <v>1351.357254</v>
      </c>
      <c r="H760" s="175" t="s">
        <v>1848</v>
      </c>
      <c r="I760" s="246">
        <f>IF(D760&lt;&gt;0,1,0)</f>
        <v>1</v>
      </c>
    </row>
    <row r="761" spans="1:9" s="22" customFormat="1" ht="63" x14ac:dyDescent="0.25">
      <c r="A761" s="94"/>
      <c r="B761" s="68" t="s">
        <v>799</v>
      </c>
      <c r="C761" s="41"/>
      <c r="D761" s="58"/>
      <c r="E761" s="42"/>
      <c r="F761" s="42"/>
      <c r="G761" s="44"/>
      <c r="H761" s="175"/>
      <c r="I761" s="246">
        <f>IF(I760=1,1,0)</f>
        <v>1</v>
      </c>
    </row>
    <row r="762" spans="1:9" s="22" customFormat="1" x14ac:dyDescent="0.3">
      <c r="A762" s="94"/>
      <c r="B762" s="68"/>
      <c r="C762" s="41"/>
      <c r="D762" s="58"/>
      <c r="E762" s="42"/>
      <c r="F762" s="42"/>
      <c r="G762" s="44"/>
      <c r="H762" s="175"/>
      <c r="I762" s="246">
        <f>IF(I761=1,1,0)</f>
        <v>1</v>
      </c>
    </row>
    <row r="763" spans="1:9" s="22" customFormat="1" ht="31.5" x14ac:dyDescent="0.25">
      <c r="A763" s="94" t="s">
        <v>800</v>
      </c>
      <c r="B763" s="45" t="s">
        <v>801</v>
      </c>
      <c r="C763" s="41" t="s">
        <v>27</v>
      </c>
      <c r="D763" s="215">
        <v>404</v>
      </c>
      <c r="E763" s="42">
        <v>6.02</v>
      </c>
      <c r="F763" s="42">
        <f>E763*(1+C$1910)</f>
        <v>7.3847339999999999</v>
      </c>
      <c r="G763" s="42">
        <f>D763*F763</f>
        <v>2983.4325359999998</v>
      </c>
      <c r="H763" s="175" t="s">
        <v>1848</v>
      </c>
      <c r="I763" s="246">
        <f>IF(D763&lt;&gt;0,1,0)</f>
        <v>1</v>
      </c>
    </row>
    <row r="764" spans="1:9" s="22" customFormat="1" ht="31.5" x14ac:dyDescent="0.25">
      <c r="A764" s="94"/>
      <c r="B764" s="43" t="s">
        <v>802</v>
      </c>
      <c r="C764" s="41"/>
      <c r="D764" s="58"/>
      <c r="E764" s="42"/>
      <c r="F764" s="42"/>
      <c r="G764" s="44"/>
      <c r="H764" s="175"/>
      <c r="I764" s="246">
        <f>IF(I763=1,1,0)</f>
        <v>1</v>
      </c>
    </row>
    <row r="765" spans="1:9" s="22" customFormat="1" x14ac:dyDescent="0.3">
      <c r="A765" s="94"/>
      <c r="B765" s="43"/>
      <c r="C765" s="41"/>
      <c r="D765" s="58"/>
      <c r="E765" s="42"/>
      <c r="F765" s="42"/>
      <c r="G765" s="44"/>
      <c r="H765" s="175"/>
      <c r="I765" s="246">
        <f>IF(I764=1,1,0)</f>
        <v>1</v>
      </c>
    </row>
    <row r="766" spans="1:9" s="22" customFormat="1" ht="31.5" x14ac:dyDescent="0.25">
      <c r="A766" s="94" t="s">
        <v>803</v>
      </c>
      <c r="B766" s="45" t="s">
        <v>804</v>
      </c>
      <c r="C766" s="41" t="s">
        <v>27</v>
      </c>
      <c r="D766" s="215">
        <v>42</v>
      </c>
      <c r="E766" s="42">
        <v>8.23</v>
      </c>
      <c r="F766" s="42">
        <f>E766*(1+C$1910)</f>
        <v>10.095741000000002</v>
      </c>
      <c r="G766" s="42">
        <f>D766*F766</f>
        <v>424.0211220000001</v>
      </c>
      <c r="H766" s="175" t="s">
        <v>1848</v>
      </c>
      <c r="I766" s="246">
        <f>IF(D766&lt;&gt;0,1,0)</f>
        <v>1</v>
      </c>
    </row>
    <row r="767" spans="1:9" s="22" customFormat="1" ht="31.5" x14ac:dyDescent="0.25">
      <c r="A767" s="94"/>
      <c r="B767" s="43" t="s">
        <v>802</v>
      </c>
      <c r="C767" s="41"/>
      <c r="D767" s="58"/>
      <c r="E767" s="42"/>
      <c r="F767" s="42"/>
      <c r="G767" s="44"/>
      <c r="H767" s="175"/>
      <c r="I767" s="246">
        <f>IF(I766=1,1,0)</f>
        <v>1</v>
      </c>
    </row>
    <row r="768" spans="1:9" s="22" customFormat="1" x14ac:dyDescent="0.3">
      <c r="A768" s="94"/>
      <c r="B768" s="43"/>
      <c r="C768" s="41"/>
      <c r="D768" s="58"/>
      <c r="E768" s="42"/>
      <c r="F768" s="42"/>
      <c r="G768" s="44"/>
      <c r="H768" s="175"/>
      <c r="I768" s="246">
        <f>IF(I767=1,1,0)</f>
        <v>1</v>
      </c>
    </row>
    <row r="769" spans="1:9" s="22" customFormat="1" ht="18.75" x14ac:dyDescent="0.25">
      <c r="A769" s="94" t="s">
        <v>805</v>
      </c>
      <c r="B769" s="57" t="s">
        <v>806</v>
      </c>
      <c r="C769" s="41"/>
      <c r="D769" s="58"/>
      <c r="E769" s="42"/>
      <c r="F769" s="42"/>
      <c r="G769" s="44"/>
      <c r="H769" s="175"/>
      <c r="I769" s="246">
        <f>IF(D772&lt;&gt;0,1,IF(D774&lt;&gt;0,1,IF(D776&lt;&gt;0,1,IF(D778&lt;&gt;0,1,IF(D780&lt;&gt;0,1,IF(D782&lt;&gt;0,1,IF(D784&lt;&gt;0,1,IF(D786&lt;&gt;0,1,0))))))))+IF(D788&lt;&gt;0,1,IF(D790&lt;&gt;0,1,IF(D792&lt;&gt;0,1,IF(D794&lt;&gt;0,1,IF(D796&lt;&gt;0,1,0)))))</f>
        <v>2</v>
      </c>
    </row>
    <row r="770" spans="1:9" s="22" customFormat="1" ht="94.5" x14ac:dyDescent="0.25">
      <c r="A770" s="94"/>
      <c r="B770" s="43" t="s">
        <v>807</v>
      </c>
      <c r="C770" s="41"/>
      <c r="D770" s="58"/>
      <c r="E770" s="42"/>
      <c r="F770" s="42"/>
      <c r="G770" s="44"/>
      <c r="H770" s="175"/>
      <c r="I770" s="246">
        <f>IF(I769=1,1,0)</f>
        <v>0</v>
      </c>
    </row>
    <row r="771" spans="1:9" s="22" customFormat="1" x14ac:dyDescent="0.3">
      <c r="A771" s="94"/>
      <c r="B771" s="57"/>
      <c r="C771" s="41"/>
      <c r="D771" s="58"/>
      <c r="E771" s="42"/>
      <c r="F771" s="42"/>
      <c r="G771" s="44"/>
      <c r="H771" s="175"/>
      <c r="I771" s="246">
        <f>IF(I770=1,1,0)</f>
        <v>0</v>
      </c>
    </row>
    <row r="772" spans="1:9" s="22" customFormat="1" ht="31.5" x14ac:dyDescent="0.25">
      <c r="A772" s="94" t="s">
        <v>808</v>
      </c>
      <c r="B772" s="45" t="s">
        <v>809</v>
      </c>
      <c r="C772" s="41" t="s">
        <v>27</v>
      </c>
      <c r="D772" s="215">
        <v>91</v>
      </c>
      <c r="E772" s="42">
        <v>23.35</v>
      </c>
      <c r="F772" s="42">
        <f>E772*(1+C$1910)</f>
        <v>28.643445000000003</v>
      </c>
      <c r="G772" s="42">
        <f>D772*F772</f>
        <v>2606.5534950000001</v>
      </c>
      <c r="H772" s="175" t="s">
        <v>1848</v>
      </c>
      <c r="I772" s="246">
        <f>IF(D772&lt;&gt;0,1,0)</f>
        <v>1</v>
      </c>
    </row>
    <row r="773" spans="1:9" s="22" customFormat="1" x14ac:dyDescent="0.3">
      <c r="A773" s="94"/>
      <c r="B773" s="43"/>
      <c r="C773" s="41"/>
      <c r="D773" s="58"/>
      <c r="E773" s="42"/>
      <c r="F773" s="42"/>
      <c r="G773" s="44"/>
      <c r="H773" s="175"/>
      <c r="I773" s="246">
        <f>IF(I772=1,1,0)</f>
        <v>1</v>
      </c>
    </row>
    <row r="774" spans="1:9" s="22" customFormat="1" x14ac:dyDescent="0.3">
      <c r="A774" s="94" t="s">
        <v>810</v>
      </c>
      <c r="B774" s="45" t="s">
        <v>811</v>
      </c>
      <c r="C774" s="41" t="s">
        <v>27</v>
      </c>
      <c r="D774" s="42"/>
      <c r="E774" s="42">
        <v>29.24</v>
      </c>
      <c r="F774" s="42">
        <f>E774*(1+C$1910)</f>
        <v>35.868708000000005</v>
      </c>
      <c r="G774" s="42">
        <f>D774*F774</f>
        <v>0</v>
      </c>
      <c r="H774" s="175"/>
      <c r="I774" s="246">
        <f>IF(D774&lt;&gt;0,1,0)</f>
        <v>0</v>
      </c>
    </row>
    <row r="775" spans="1:9" s="22" customFormat="1" x14ac:dyDescent="0.3">
      <c r="A775" s="94"/>
      <c r="B775" s="43"/>
      <c r="C775" s="41"/>
      <c r="D775" s="58"/>
      <c r="E775" s="42"/>
      <c r="F775" s="42"/>
      <c r="G775" s="44"/>
      <c r="H775" s="175"/>
      <c r="I775" s="246">
        <f>IF(I774=1,1,0)</f>
        <v>0</v>
      </c>
    </row>
    <row r="776" spans="1:9" s="22" customFormat="1" ht="31.5" x14ac:dyDescent="0.25">
      <c r="A776" s="94" t="s">
        <v>812</v>
      </c>
      <c r="B776" s="45" t="s">
        <v>813</v>
      </c>
      <c r="C776" s="41" t="s">
        <v>27</v>
      </c>
      <c r="D776" s="215">
        <v>21</v>
      </c>
      <c r="E776" s="42">
        <v>51.95</v>
      </c>
      <c r="F776" s="42">
        <f>E776*(1+C$1910)</f>
        <v>63.72706500000001</v>
      </c>
      <c r="G776" s="42">
        <f>D776*F776</f>
        <v>1338.2683650000001</v>
      </c>
      <c r="H776" s="175" t="s">
        <v>1848</v>
      </c>
      <c r="I776" s="246">
        <f>IF(D776&lt;&gt;0,1,0)</f>
        <v>1</v>
      </c>
    </row>
    <row r="777" spans="1:9" s="22" customFormat="1" x14ac:dyDescent="0.3">
      <c r="A777" s="94"/>
      <c r="B777" s="43"/>
      <c r="C777" s="41"/>
      <c r="D777" s="58"/>
      <c r="E777" s="42"/>
      <c r="F777" s="42"/>
      <c r="G777" s="44"/>
      <c r="H777" s="175"/>
      <c r="I777" s="246">
        <f>IF(I776=1,1,0)</f>
        <v>1</v>
      </c>
    </row>
    <row r="778" spans="1:9" s="22" customFormat="1" x14ac:dyDescent="0.3">
      <c r="A778" s="94" t="s">
        <v>814</v>
      </c>
      <c r="B778" s="45" t="s">
        <v>815</v>
      </c>
      <c r="C778" s="41" t="s">
        <v>27</v>
      </c>
      <c r="D778" s="42"/>
      <c r="E778" s="42">
        <v>53.81</v>
      </c>
      <c r="F778" s="42">
        <f>E778*(1+C$1910)</f>
        <v>66.008727000000007</v>
      </c>
      <c r="G778" s="42">
        <f>D778*F778</f>
        <v>0</v>
      </c>
      <c r="H778" s="175"/>
      <c r="I778" s="246">
        <f>IF(D778&lt;&gt;0,1,0)</f>
        <v>0</v>
      </c>
    </row>
    <row r="779" spans="1:9" s="22" customFormat="1" x14ac:dyDescent="0.3">
      <c r="A779" s="94"/>
      <c r="B779" s="43"/>
      <c r="C779" s="41"/>
      <c r="D779" s="58"/>
      <c r="E779" s="42"/>
      <c r="F779" s="42"/>
      <c r="G779" s="44"/>
      <c r="H779" s="175"/>
      <c r="I779" s="246">
        <f>IF(I778=1,1,0)</f>
        <v>0</v>
      </c>
    </row>
    <row r="780" spans="1:9" s="22" customFormat="1" ht="31.5" x14ac:dyDescent="0.25">
      <c r="A780" s="94" t="s">
        <v>816</v>
      </c>
      <c r="B780" s="45" t="s">
        <v>817</v>
      </c>
      <c r="C780" s="41" t="s">
        <v>27</v>
      </c>
      <c r="D780" s="215">
        <v>8</v>
      </c>
      <c r="E780" s="42">
        <v>123.82</v>
      </c>
      <c r="F780" s="42">
        <f>E780*(1+C$1910)</f>
        <v>151.889994</v>
      </c>
      <c r="G780" s="42">
        <f>D780*F780</f>
        <v>1215.119952</v>
      </c>
      <c r="H780" s="175" t="s">
        <v>1848</v>
      </c>
      <c r="I780" s="246">
        <f>IF(D780&lt;&gt;0,1,0)</f>
        <v>1</v>
      </c>
    </row>
    <row r="781" spans="1:9" s="22" customFormat="1" x14ac:dyDescent="0.3">
      <c r="A781" s="94"/>
      <c r="B781" s="43"/>
      <c r="C781" s="41"/>
      <c r="D781" s="58"/>
      <c r="E781" s="42"/>
      <c r="F781" s="42"/>
      <c r="G781" s="44"/>
      <c r="H781" s="175"/>
      <c r="I781" s="246">
        <f>IF(I780=1,1,0)</f>
        <v>1</v>
      </c>
    </row>
    <row r="782" spans="1:9" s="22" customFormat="1" x14ac:dyDescent="0.3">
      <c r="A782" s="94" t="s">
        <v>818</v>
      </c>
      <c r="B782" s="45" t="s">
        <v>819</v>
      </c>
      <c r="C782" s="41" t="s">
        <v>27</v>
      </c>
      <c r="D782" s="42"/>
      <c r="E782" s="42">
        <v>333.8</v>
      </c>
      <c r="F782" s="42">
        <f>E782*(1+C$1910)</f>
        <v>409.47246000000007</v>
      </c>
      <c r="G782" s="42">
        <f>D782*F782</f>
        <v>0</v>
      </c>
      <c r="H782" s="175"/>
      <c r="I782" s="246">
        <f>IF(D782&lt;&gt;0,1,0)</f>
        <v>0</v>
      </c>
    </row>
    <row r="783" spans="1:9" s="22" customFormat="1" x14ac:dyDescent="0.3">
      <c r="A783" s="94"/>
      <c r="B783" s="43"/>
      <c r="C783" s="41"/>
      <c r="D783" s="58"/>
      <c r="E783" s="42"/>
      <c r="F783" s="42"/>
      <c r="G783" s="44"/>
      <c r="H783" s="175"/>
      <c r="I783" s="246">
        <f>IF(I782=1,1,0)</f>
        <v>0</v>
      </c>
    </row>
    <row r="784" spans="1:9" s="22" customFormat="1" ht="31.5" x14ac:dyDescent="0.25">
      <c r="A784" s="179" t="s">
        <v>820</v>
      </c>
      <c r="B784" s="51" t="s">
        <v>821</v>
      </c>
      <c r="C784" s="52" t="s">
        <v>27</v>
      </c>
      <c r="D784" s="42"/>
      <c r="E784" s="42">
        <v>126.27</v>
      </c>
      <c r="F784" s="42">
        <f>E784*(1+C$1910)</f>
        <v>154.895409</v>
      </c>
      <c r="G784" s="42">
        <f>D784*F784</f>
        <v>0</v>
      </c>
      <c r="H784" s="175"/>
      <c r="I784" s="246">
        <f>IF(D784&lt;&gt;0,1,0)</f>
        <v>0</v>
      </c>
    </row>
    <row r="785" spans="1:9" s="22" customFormat="1" x14ac:dyDescent="0.3">
      <c r="A785" s="179"/>
      <c r="B785" s="98"/>
      <c r="C785" s="52"/>
      <c r="D785" s="58"/>
      <c r="E785" s="42"/>
      <c r="F785" s="42"/>
      <c r="G785" s="44"/>
      <c r="H785" s="175"/>
      <c r="I785" s="246">
        <f>IF(I784=1,1,0)</f>
        <v>0</v>
      </c>
    </row>
    <row r="786" spans="1:9" s="22" customFormat="1" ht="31.5" x14ac:dyDescent="0.25">
      <c r="A786" s="179" t="s">
        <v>822</v>
      </c>
      <c r="B786" s="51" t="s">
        <v>823</v>
      </c>
      <c r="C786" s="52" t="s">
        <v>27</v>
      </c>
      <c r="D786" s="215">
        <v>5</v>
      </c>
      <c r="E786" s="42">
        <v>129.94</v>
      </c>
      <c r="F786" s="42">
        <f>E786*(1+C$1910)</f>
        <v>159.39739800000001</v>
      </c>
      <c r="G786" s="42">
        <f>D786*F786</f>
        <v>796.98699000000011</v>
      </c>
      <c r="H786" s="175" t="s">
        <v>1848</v>
      </c>
      <c r="I786" s="246">
        <f>IF(D786&lt;&gt;0,1,0)</f>
        <v>1</v>
      </c>
    </row>
    <row r="787" spans="1:9" s="22" customFormat="1" x14ac:dyDescent="0.3">
      <c r="A787" s="179"/>
      <c r="B787" s="53"/>
      <c r="C787" s="52"/>
      <c r="D787" s="58"/>
      <c r="E787" s="42"/>
      <c r="F787" s="42"/>
      <c r="G787" s="44"/>
      <c r="H787" s="175"/>
      <c r="I787" s="246">
        <f>IF(I786=1,1,0)</f>
        <v>1</v>
      </c>
    </row>
    <row r="788" spans="1:9" s="22" customFormat="1" ht="31.5" x14ac:dyDescent="0.25">
      <c r="A788" s="179" t="s">
        <v>824</v>
      </c>
      <c r="B788" s="51" t="s">
        <v>825</v>
      </c>
      <c r="C788" s="52" t="s">
        <v>27</v>
      </c>
      <c r="D788" s="42"/>
      <c r="E788" s="42">
        <v>149.1</v>
      </c>
      <c r="F788" s="42">
        <f>E788*(1+C$1910)</f>
        <v>182.90097</v>
      </c>
      <c r="G788" s="42">
        <f>D788*F788</f>
        <v>0</v>
      </c>
      <c r="H788" s="175"/>
      <c r="I788" s="246">
        <f>IF(D788&lt;&gt;0,1,0)</f>
        <v>0</v>
      </c>
    </row>
    <row r="789" spans="1:9" s="22" customFormat="1" x14ac:dyDescent="0.3">
      <c r="A789" s="94"/>
      <c r="B789" s="43"/>
      <c r="C789" s="41"/>
      <c r="D789" s="58"/>
      <c r="E789" s="42"/>
      <c r="F789" s="42"/>
      <c r="G789" s="44"/>
      <c r="H789" s="175"/>
      <c r="I789" s="246">
        <f>IF(I788=1,1,0)</f>
        <v>0</v>
      </c>
    </row>
    <row r="790" spans="1:9" s="22" customFormat="1" ht="18.75" x14ac:dyDescent="0.25">
      <c r="A790" s="179" t="s">
        <v>826</v>
      </c>
      <c r="B790" s="51" t="s">
        <v>827</v>
      </c>
      <c r="C790" s="52" t="s">
        <v>27</v>
      </c>
      <c r="D790" s="42"/>
      <c r="E790" s="42">
        <v>79.73</v>
      </c>
      <c r="F790" s="42">
        <f>E790*(1+C$1910)</f>
        <v>97.804791000000009</v>
      </c>
      <c r="G790" s="42">
        <f>D790*F790</f>
        <v>0</v>
      </c>
      <c r="H790" s="175"/>
      <c r="I790" s="246">
        <f>IF(D790&lt;&gt;0,1,0)</f>
        <v>0</v>
      </c>
    </row>
    <row r="791" spans="1:9" s="22" customFormat="1" x14ac:dyDescent="0.3">
      <c r="A791" s="179"/>
      <c r="B791" s="51"/>
      <c r="C791" s="41"/>
      <c r="D791" s="58"/>
      <c r="E791" s="42"/>
      <c r="F791" s="42"/>
      <c r="G791" s="44"/>
      <c r="H791" s="175"/>
      <c r="I791" s="246">
        <f>IF(I790=1,1,0)</f>
        <v>0</v>
      </c>
    </row>
    <row r="792" spans="1:9" s="22" customFormat="1" ht="18.75" x14ac:dyDescent="0.25">
      <c r="A792" s="179" t="s">
        <v>828</v>
      </c>
      <c r="B792" s="51" t="s">
        <v>829</v>
      </c>
      <c r="C792" s="52" t="s">
        <v>27</v>
      </c>
      <c r="D792" s="42"/>
      <c r="E792" s="42">
        <v>63.88</v>
      </c>
      <c r="F792" s="42">
        <f>E792*(1+C$1910)</f>
        <v>78.361596000000006</v>
      </c>
      <c r="G792" s="42">
        <f>D792*F792</f>
        <v>0</v>
      </c>
      <c r="H792" s="175"/>
      <c r="I792" s="246">
        <f>IF(D792&lt;&gt;0,1,0)</f>
        <v>0</v>
      </c>
    </row>
    <row r="793" spans="1:9" s="22" customFormat="1" x14ac:dyDescent="0.3">
      <c r="A793" s="179"/>
      <c r="B793" s="51"/>
      <c r="C793" s="41"/>
      <c r="D793" s="58"/>
      <c r="E793" s="42"/>
      <c r="F793" s="42"/>
      <c r="G793" s="44"/>
      <c r="H793" s="175"/>
      <c r="I793" s="246">
        <f>IF(I792=1,1,0)</f>
        <v>0</v>
      </c>
    </row>
    <row r="794" spans="1:9" s="22" customFormat="1" ht="31.5" x14ac:dyDescent="0.25">
      <c r="A794" s="179" t="s">
        <v>830</v>
      </c>
      <c r="B794" s="51" t="s">
        <v>831</v>
      </c>
      <c r="C794" s="52" t="s">
        <v>27</v>
      </c>
      <c r="D794" s="215">
        <v>40</v>
      </c>
      <c r="E794" s="42">
        <v>89.78</v>
      </c>
      <c r="F794" s="42">
        <f>E794*(1+C$1910)</f>
        <v>110.13312600000002</v>
      </c>
      <c r="G794" s="42">
        <f>D794*F794</f>
        <v>4405.3250400000006</v>
      </c>
      <c r="H794" s="175" t="s">
        <v>1848</v>
      </c>
      <c r="I794" s="246">
        <f>IF(D794&lt;&gt;0,1,0)</f>
        <v>1</v>
      </c>
    </row>
    <row r="795" spans="1:9" s="22" customFormat="1" x14ac:dyDescent="0.3">
      <c r="A795" s="179"/>
      <c r="B795" s="51"/>
      <c r="C795" s="41"/>
      <c r="D795" s="58"/>
      <c r="E795" s="42"/>
      <c r="F795" s="42"/>
      <c r="G795" s="44"/>
      <c r="H795" s="175"/>
      <c r="I795" s="246">
        <f>IF(I794=1,1,0)</f>
        <v>1</v>
      </c>
    </row>
    <row r="796" spans="1:9" s="22" customFormat="1" ht="18.75" x14ac:dyDescent="0.25">
      <c r="A796" s="179" t="s">
        <v>832</v>
      </c>
      <c r="B796" s="51" t="s">
        <v>833</v>
      </c>
      <c r="C796" s="52" t="s">
        <v>27</v>
      </c>
      <c r="D796" s="42"/>
      <c r="E796" s="42">
        <v>108.88</v>
      </c>
      <c r="F796" s="42">
        <f>E796*(1+C$1910)</f>
        <v>133.563096</v>
      </c>
      <c r="G796" s="42">
        <f>D796*F796</f>
        <v>0</v>
      </c>
      <c r="H796" s="175"/>
      <c r="I796" s="246">
        <f>IF(D796&lt;&gt;0,1,0)</f>
        <v>0</v>
      </c>
    </row>
    <row r="797" spans="1:9" s="22" customFormat="1" x14ac:dyDescent="0.3">
      <c r="A797" s="94"/>
      <c r="B797" s="43"/>
      <c r="C797" s="41"/>
      <c r="D797" s="58"/>
      <c r="E797" s="42"/>
      <c r="F797" s="42"/>
      <c r="G797" s="44"/>
      <c r="H797" s="175"/>
      <c r="I797" s="246">
        <f>IF(I796=1,1,0)</f>
        <v>0</v>
      </c>
    </row>
    <row r="798" spans="1:9" s="22" customFormat="1" ht="18.75" x14ac:dyDescent="0.25">
      <c r="A798" s="94" t="s">
        <v>834</v>
      </c>
      <c r="B798" s="57" t="s">
        <v>835</v>
      </c>
      <c r="C798" s="41"/>
      <c r="D798" s="58"/>
      <c r="E798" s="42"/>
      <c r="F798" s="42"/>
      <c r="G798" s="44"/>
      <c r="H798" s="175"/>
      <c r="I798" s="246">
        <f>IF(D801&lt;&gt;0,1,IF(D803&lt;&gt;0,1,IF(D805&lt;&gt;0,1,IF(D807&lt;&gt;0,1,0))))</f>
        <v>1</v>
      </c>
    </row>
    <row r="799" spans="1:9" s="22" customFormat="1" ht="78.75" x14ac:dyDescent="0.25">
      <c r="A799" s="94"/>
      <c r="B799" s="43" t="s">
        <v>836</v>
      </c>
      <c r="C799" s="41"/>
      <c r="D799" s="58"/>
      <c r="E799" s="42"/>
      <c r="F799" s="42"/>
      <c r="G799" s="44"/>
      <c r="H799" s="175"/>
      <c r="I799" s="246">
        <f>IF(I798=1,1,0)</f>
        <v>1</v>
      </c>
    </row>
    <row r="800" spans="1:9" s="22" customFormat="1" x14ac:dyDescent="0.3">
      <c r="A800" s="94"/>
      <c r="B800" s="57"/>
      <c r="C800" s="41"/>
      <c r="D800" s="58"/>
      <c r="E800" s="42"/>
      <c r="F800" s="42"/>
      <c r="G800" s="44"/>
      <c r="H800" s="175"/>
      <c r="I800" s="246">
        <f>IF(I799=1,1,0)</f>
        <v>1</v>
      </c>
    </row>
    <row r="801" spans="1:9" s="22" customFormat="1" ht="18.75" x14ac:dyDescent="0.25">
      <c r="A801" s="94" t="s">
        <v>837</v>
      </c>
      <c r="B801" s="45" t="s">
        <v>838</v>
      </c>
      <c r="C801" s="41" t="s">
        <v>23</v>
      </c>
      <c r="D801" s="42"/>
      <c r="E801" s="42">
        <v>5.71</v>
      </c>
      <c r="F801" s="42">
        <f>E801*(1+C$1910)</f>
        <v>7.0044570000000004</v>
      </c>
      <c r="G801" s="42">
        <f>D801*F801</f>
        <v>0</v>
      </c>
      <c r="H801" s="175"/>
      <c r="I801" s="246">
        <f>IF(D801&lt;&gt;0,1,0)</f>
        <v>0</v>
      </c>
    </row>
    <row r="802" spans="1:9" s="22" customFormat="1" x14ac:dyDescent="0.3">
      <c r="A802" s="94"/>
      <c r="B802" s="43"/>
      <c r="C802" s="41"/>
      <c r="D802" s="58"/>
      <c r="E802" s="42"/>
      <c r="F802" s="42"/>
      <c r="G802" s="44"/>
      <c r="H802" s="175"/>
      <c r="I802" s="246">
        <f>IF(I801=1,1,0)</f>
        <v>0</v>
      </c>
    </row>
    <row r="803" spans="1:9" s="22" customFormat="1" ht="31.5" x14ac:dyDescent="0.25">
      <c r="A803" s="94" t="s">
        <v>839</v>
      </c>
      <c r="B803" s="45" t="s">
        <v>840</v>
      </c>
      <c r="C803" s="41" t="s">
        <v>23</v>
      </c>
      <c r="D803" s="215">
        <v>13810</v>
      </c>
      <c r="E803" s="42">
        <v>6.57</v>
      </c>
      <c r="F803" s="42">
        <f>E803*(1+C$1910)</f>
        <v>8.0594190000000019</v>
      </c>
      <c r="G803" s="42">
        <f>D803*F803</f>
        <v>111300.57639000003</v>
      </c>
      <c r="H803" s="175" t="s">
        <v>1848</v>
      </c>
      <c r="I803" s="246">
        <f>IF(D803&lt;&gt;0,1,0)</f>
        <v>1</v>
      </c>
    </row>
    <row r="804" spans="1:9" s="22" customFormat="1" x14ac:dyDescent="0.3">
      <c r="A804" s="94"/>
      <c r="B804" s="43"/>
      <c r="C804" s="41"/>
      <c r="D804" s="58"/>
      <c r="E804" s="42"/>
      <c r="F804" s="42"/>
      <c r="G804" s="44"/>
      <c r="H804" s="175"/>
      <c r="I804" s="246">
        <f>IF(I803=1,1,0)</f>
        <v>1</v>
      </c>
    </row>
    <row r="805" spans="1:9" s="22" customFormat="1" ht="31.5" x14ac:dyDescent="0.25">
      <c r="A805" s="94" t="s">
        <v>841</v>
      </c>
      <c r="B805" s="45" t="s">
        <v>842</v>
      </c>
      <c r="C805" s="41" t="s">
        <v>23</v>
      </c>
      <c r="D805" s="215">
        <v>750</v>
      </c>
      <c r="E805" s="42">
        <v>7.75</v>
      </c>
      <c r="F805" s="42">
        <f>E805*(1+C$1910)</f>
        <v>9.5069250000000007</v>
      </c>
      <c r="G805" s="42">
        <f>D805*F805</f>
        <v>7130.1937500000004</v>
      </c>
      <c r="H805" s="175" t="s">
        <v>1848</v>
      </c>
      <c r="I805" s="246">
        <f>IF(D805&lt;&gt;0,1,0)</f>
        <v>1</v>
      </c>
    </row>
    <row r="806" spans="1:9" s="22" customFormat="1" x14ac:dyDescent="0.3">
      <c r="A806" s="94"/>
      <c r="B806" s="43"/>
      <c r="C806" s="41"/>
      <c r="D806" s="58"/>
      <c r="E806" s="42"/>
      <c r="F806" s="42"/>
      <c r="G806" s="44"/>
      <c r="H806" s="175"/>
      <c r="I806" s="246">
        <f>IF(I805=1,1,0)</f>
        <v>1</v>
      </c>
    </row>
    <row r="807" spans="1:9" s="22" customFormat="1" ht="31.5" x14ac:dyDescent="0.25">
      <c r="A807" s="94" t="s">
        <v>843</v>
      </c>
      <c r="B807" s="45" t="s">
        <v>844</v>
      </c>
      <c r="C807" s="41" t="s">
        <v>23</v>
      </c>
      <c r="D807" s="215">
        <v>1200</v>
      </c>
      <c r="E807" s="42">
        <v>9.0299999999999994</v>
      </c>
      <c r="F807" s="42">
        <f>E807*(1+C$1910)</f>
        <v>11.077101000000001</v>
      </c>
      <c r="G807" s="42">
        <f>D807*F807</f>
        <v>13292.521200000001</v>
      </c>
      <c r="H807" s="175" t="s">
        <v>1848</v>
      </c>
      <c r="I807" s="246">
        <f>IF(D807&lt;&gt;0,1,0)</f>
        <v>1</v>
      </c>
    </row>
    <row r="808" spans="1:9" s="22" customFormat="1" x14ac:dyDescent="0.3">
      <c r="A808" s="94"/>
      <c r="B808" s="43"/>
      <c r="C808" s="41"/>
      <c r="D808" s="58"/>
      <c r="E808" s="42"/>
      <c r="F808" s="42"/>
      <c r="G808" s="44"/>
      <c r="H808" s="175"/>
      <c r="I808" s="246">
        <f>IF(I807=1,1,0)</f>
        <v>1</v>
      </c>
    </row>
    <row r="809" spans="1:9" s="22" customFormat="1" ht="18.75" x14ac:dyDescent="0.25">
      <c r="A809" s="94" t="s">
        <v>845</v>
      </c>
      <c r="B809" s="57" t="s">
        <v>846</v>
      </c>
      <c r="C809" s="41"/>
      <c r="D809" s="58"/>
      <c r="E809" s="42"/>
      <c r="F809" s="42"/>
      <c r="G809" s="44"/>
      <c r="H809" s="175"/>
      <c r="I809" s="246">
        <f>IF(D812&lt;&gt;0,1,IF(D814&lt;&gt;0,1,IF(D816&lt;&gt;0,1,IF(D818&lt;&gt;0,1,IF(D820&lt;&gt;0,1,IF(D822&lt;&gt;0,1,IF(D824&lt;&gt;0,1,0)))))))</f>
        <v>1</v>
      </c>
    </row>
    <row r="810" spans="1:9" s="22" customFormat="1" ht="78.75" x14ac:dyDescent="0.25">
      <c r="A810" s="94"/>
      <c r="B810" s="43" t="s">
        <v>847</v>
      </c>
      <c r="C810" s="41"/>
      <c r="D810" s="58"/>
      <c r="E810" s="42"/>
      <c r="F810" s="42"/>
      <c r="G810" s="44"/>
      <c r="H810" s="175"/>
      <c r="I810" s="246">
        <f>IF(I809=1,1,0)</f>
        <v>1</v>
      </c>
    </row>
    <row r="811" spans="1:9" s="22" customFormat="1" x14ac:dyDescent="0.3">
      <c r="A811" s="94"/>
      <c r="B811" s="43"/>
      <c r="C811" s="41"/>
      <c r="D811" s="58"/>
      <c r="E811" s="42"/>
      <c r="F811" s="42"/>
      <c r="G811" s="44"/>
      <c r="H811" s="175"/>
      <c r="I811" s="246">
        <f>IF(I810=1,1,0)</f>
        <v>1</v>
      </c>
    </row>
    <row r="812" spans="1:9" s="22" customFormat="1" ht="31.5" x14ac:dyDescent="0.25">
      <c r="A812" s="94" t="s">
        <v>848</v>
      </c>
      <c r="B812" s="45" t="s">
        <v>849</v>
      </c>
      <c r="C812" s="41" t="s">
        <v>23</v>
      </c>
      <c r="D812" s="215">
        <v>310</v>
      </c>
      <c r="E812" s="42">
        <v>11.33</v>
      </c>
      <c r="F812" s="42">
        <f>E812*(1+C$1910)</f>
        <v>13.898511000000001</v>
      </c>
      <c r="G812" s="42">
        <f>D812*F812</f>
        <v>4308.5384100000001</v>
      </c>
      <c r="H812" s="175" t="s">
        <v>1848</v>
      </c>
      <c r="I812" s="246">
        <f>IF(D812&lt;&gt;0,1,0)</f>
        <v>1</v>
      </c>
    </row>
    <row r="813" spans="1:9" s="22" customFormat="1" x14ac:dyDescent="0.3">
      <c r="A813" s="94"/>
      <c r="B813" s="43"/>
      <c r="C813" s="41"/>
      <c r="D813" s="58"/>
      <c r="E813" s="42"/>
      <c r="F813" s="42"/>
      <c r="G813" s="44"/>
      <c r="H813" s="175"/>
      <c r="I813" s="246">
        <f>IF(I812=1,1,0)</f>
        <v>1</v>
      </c>
    </row>
    <row r="814" spans="1:9" s="22" customFormat="1" ht="31.5" x14ac:dyDescent="0.25">
      <c r="A814" s="94" t="s">
        <v>850</v>
      </c>
      <c r="B814" s="45" t="s">
        <v>851</v>
      </c>
      <c r="C814" s="41" t="s">
        <v>23</v>
      </c>
      <c r="D814" s="215">
        <v>920</v>
      </c>
      <c r="E814" s="42">
        <v>20.76</v>
      </c>
      <c r="F814" s="42">
        <f>E814*(1+C$1910)</f>
        <v>25.466292000000003</v>
      </c>
      <c r="G814" s="42">
        <f>D814*F814</f>
        <v>23428.988640000003</v>
      </c>
      <c r="H814" s="175" t="s">
        <v>1848</v>
      </c>
      <c r="I814" s="246">
        <f>IF(D814&lt;&gt;0,1,0)</f>
        <v>1</v>
      </c>
    </row>
    <row r="815" spans="1:9" s="22" customFormat="1" x14ac:dyDescent="0.3">
      <c r="A815" s="94"/>
      <c r="B815" s="43"/>
      <c r="C815" s="41"/>
      <c r="D815" s="58"/>
      <c r="E815" s="42"/>
      <c r="F815" s="42"/>
      <c r="G815" s="44"/>
      <c r="H815" s="175"/>
      <c r="I815" s="246">
        <f>IF(I814=1,1,0)</f>
        <v>1</v>
      </c>
    </row>
    <row r="816" spans="1:9" s="22" customFormat="1" ht="31.5" x14ac:dyDescent="0.25">
      <c r="A816" s="94" t="s">
        <v>852</v>
      </c>
      <c r="B816" s="45" t="s">
        <v>853</v>
      </c>
      <c r="C816" s="41" t="s">
        <v>23</v>
      </c>
      <c r="D816" s="215">
        <v>40</v>
      </c>
      <c r="E816" s="42">
        <v>29.87</v>
      </c>
      <c r="F816" s="42">
        <f>E816*(1+C$1910)</f>
        <v>36.641529000000006</v>
      </c>
      <c r="G816" s="42">
        <f>D816*F816</f>
        <v>1465.6611600000001</v>
      </c>
      <c r="H816" s="175" t="s">
        <v>1848</v>
      </c>
      <c r="I816" s="246">
        <f>IF(D816&lt;&gt;0,1,0)</f>
        <v>1</v>
      </c>
    </row>
    <row r="817" spans="1:9" s="22" customFormat="1" x14ac:dyDescent="0.3">
      <c r="A817" s="94"/>
      <c r="B817" s="43"/>
      <c r="C817" s="41"/>
      <c r="D817" s="58"/>
      <c r="E817" s="42"/>
      <c r="F817" s="42"/>
      <c r="G817" s="44"/>
      <c r="H817" s="175"/>
      <c r="I817" s="246">
        <f>IF(I816=1,1,0)</f>
        <v>1</v>
      </c>
    </row>
    <row r="818" spans="1:9" s="22" customFormat="1" ht="31.5" x14ac:dyDescent="0.25">
      <c r="A818" s="94" t="s">
        <v>854</v>
      </c>
      <c r="B818" s="45" t="s">
        <v>855</v>
      </c>
      <c r="C818" s="41" t="s">
        <v>23</v>
      </c>
      <c r="D818" s="215">
        <v>360</v>
      </c>
      <c r="E818" s="42">
        <v>42.36</v>
      </c>
      <c r="F818" s="42">
        <f>E818*(1+C$1910)</f>
        <v>51.963012000000006</v>
      </c>
      <c r="G818" s="42">
        <f>D818*F818</f>
        <v>18706.684320000004</v>
      </c>
      <c r="H818" s="175" t="s">
        <v>1848</v>
      </c>
      <c r="I818" s="246">
        <f>IF(D818&lt;&gt;0,1,0)</f>
        <v>1</v>
      </c>
    </row>
    <row r="819" spans="1:9" s="22" customFormat="1" x14ac:dyDescent="0.3">
      <c r="A819" s="94"/>
      <c r="B819" s="43"/>
      <c r="C819" s="41"/>
      <c r="D819" s="58"/>
      <c r="E819" s="42"/>
      <c r="F819" s="42"/>
      <c r="G819" s="44"/>
      <c r="H819" s="175"/>
      <c r="I819" s="246">
        <f>IF(I818=1,1,0)</f>
        <v>1</v>
      </c>
    </row>
    <row r="820" spans="1:9" s="22" customFormat="1" ht="18.75" x14ac:dyDescent="0.25">
      <c r="A820" s="94" t="s">
        <v>856</v>
      </c>
      <c r="B820" s="45" t="s">
        <v>857</v>
      </c>
      <c r="C820" s="41" t="s">
        <v>23</v>
      </c>
      <c r="D820" s="42"/>
      <c r="E820" s="42">
        <v>59.77</v>
      </c>
      <c r="F820" s="42">
        <f>E820*(1+C$1910)</f>
        <v>73.319859000000008</v>
      </c>
      <c r="G820" s="42">
        <f>D820*F820</f>
        <v>0</v>
      </c>
      <c r="H820" s="175"/>
      <c r="I820" s="246">
        <f>IF(D820&lt;&gt;0,1,0)</f>
        <v>0</v>
      </c>
    </row>
    <row r="821" spans="1:9" s="22" customFormat="1" x14ac:dyDescent="0.3">
      <c r="A821" s="94"/>
      <c r="B821" s="45"/>
      <c r="C821" s="41"/>
      <c r="D821" s="58"/>
      <c r="E821" s="42"/>
      <c r="F821" s="42"/>
      <c r="G821" s="44"/>
      <c r="H821" s="175"/>
      <c r="I821" s="246">
        <f>IF(I820=1,1,0)</f>
        <v>0</v>
      </c>
    </row>
    <row r="822" spans="1:9" s="22" customFormat="1" ht="18.75" x14ac:dyDescent="0.25">
      <c r="A822" s="94" t="s">
        <v>858</v>
      </c>
      <c r="B822" s="45" t="s">
        <v>859</v>
      </c>
      <c r="C822" s="41" t="s">
        <v>23</v>
      </c>
      <c r="D822" s="42"/>
      <c r="E822" s="42">
        <v>84.71</v>
      </c>
      <c r="F822" s="42">
        <f>E822*(1+C$1910)</f>
        <v>103.913757</v>
      </c>
      <c r="G822" s="42">
        <f>D822*F822</f>
        <v>0</v>
      </c>
      <c r="H822" s="175"/>
      <c r="I822" s="246">
        <f>IF(D822&lt;&gt;0,1,0)</f>
        <v>0</v>
      </c>
    </row>
    <row r="823" spans="1:9" s="22" customFormat="1" x14ac:dyDescent="0.3">
      <c r="A823" s="94"/>
      <c r="B823" s="43"/>
      <c r="C823" s="41"/>
      <c r="D823" s="58"/>
      <c r="E823" s="42"/>
      <c r="F823" s="42"/>
      <c r="G823" s="44"/>
      <c r="H823" s="175"/>
      <c r="I823" s="246">
        <f>IF(I822=1,1,0)</f>
        <v>0</v>
      </c>
    </row>
    <row r="824" spans="1:9" s="22" customFormat="1" ht="18.75" x14ac:dyDescent="0.25">
      <c r="A824" s="94" t="s">
        <v>860</v>
      </c>
      <c r="B824" s="45" t="s">
        <v>861</v>
      </c>
      <c r="C824" s="41" t="s">
        <v>23</v>
      </c>
      <c r="D824" s="42"/>
      <c r="E824" s="42">
        <v>13.23</v>
      </c>
      <c r="F824" s="42">
        <f>E824*(1+C$1910)</f>
        <v>16.229241000000002</v>
      </c>
      <c r="G824" s="42">
        <f>D824*F824</f>
        <v>0</v>
      </c>
      <c r="H824" s="175"/>
      <c r="I824" s="246">
        <f>IF(D824&lt;&gt;0,1,0)</f>
        <v>0</v>
      </c>
    </row>
    <row r="825" spans="1:9" s="22" customFormat="1" ht="78.75" x14ac:dyDescent="0.25">
      <c r="A825" s="94"/>
      <c r="B825" s="43" t="s">
        <v>862</v>
      </c>
      <c r="C825" s="41"/>
      <c r="D825" s="58"/>
      <c r="E825" s="42"/>
      <c r="F825" s="42"/>
      <c r="G825" s="44"/>
      <c r="H825" s="175"/>
      <c r="I825" s="246">
        <f>IF(I824=1,1,0)</f>
        <v>0</v>
      </c>
    </row>
    <row r="826" spans="1:9" s="22" customFormat="1" x14ac:dyDescent="0.3">
      <c r="A826" s="94"/>
      <c r="B826" s="43"/>
      <c r="C826" s="41"/>
      <c r="D826" s="58"/>
      <c r="E826" s="42"/>
      <c r="F826" s="42"/>
      <c r="G826" s="44"/>
      <c r="H826" s="175"/>
      <c r="I826" s="246">
        <f>IF(I825=1,1,0)</f>
        <v>0</v>
      </c>
    </row>
    <row r="827" spans="1:9" s="22" customFormat="1" ht="18.75" x14ac:dyDescent="0.25">
      <c r="A827" s="94" t="s">
        <v>863</v>
      </c>
      <c r="B827" s="57" t="s">
        <v>864</v>
      </c>
      <c r="C827" s="41"/>
      <c r="D827" s="58"/>
      <c r="E827" s="42"/>
      <c r="F827" s="42"/>
      <c r="G827" s="44"/>
      <c r="H827" s="175"/>
      <c r="I827" s="246">
        <f>IF(D830&lt;&gt;0,1,IF(D832&lt;&gt;0,1,IF(D834&lt;&gt;0,1,IF(D836&lt;&gt;0,1,IF(D838&lt;&gt;0,1,IF(D840&lt;&gt;0,1,IF(D842&lt;&gt;0,1,IF(D844&lt;&gt;0,1,0))))))))+IF(D846&lt;&gt;0,1,IF(D848&lt;&gt;0,1,IF(D850&lt;&gt;0,1,IF(D852&lt;&gt;0,1,IF(D854&lt;&gt;0,1,IF(D856&lt;&gt;0,1,IF(D858&lt;&gt;0,1,IF(D860&lt;&gt;0,1,0))))))))</f>
        <v>2</v>
      </c>
    </row>
    <row r="828" spans="1:9" s="22" customFormat="1" ht="110.25" x14ac:dyDescent="0.25">
      <c r="A828" s="94"/>
      <c r="B828" s="43" t="s">
        <v>865</v>
      </c>
      <c r="C828" s="41"/>
      <c r="D828" s="58"/>
      <c r="E828" s="42"/>
      <c r="F828" s="42"/>
      <c r="G828" s="44"/>
      <c r="H828" s="175"/>
      <c r="I828" s="246">
        <f>IF(I827=1,1,0)</f>
        <v>0</v>
      </c>
    </row>
    <row r="829" spans="1:9" s="22" customFormat="1" x14ac:dyDescent="0.3">
      <c r="A829" s="94"/>
      <c r="B829" s="43"/>
      <c r="C829" s="41"/>
      <c r="D829" s="58"/>
      <c r="E829" s="42"/>
      <c r="F829" s="42"/>
      <c r="G829" s="44"/>
      <c r="H829" s="175"/>
      <c r="I829" s="246">
        <f>IF(I828=1,1,0)</f>
        <v>0</v>
      </c>
    </row>
    <row r="830" spans="1:9" s="22" customFormat="1" x14ac:dyDescent="0.3">
      <c r="A830" s="94" t="s">
        <v>866</v>
      </c>
      <c r="B830" s="45" t="s">
        <v>867</v>
      </c>
      <c r="C830" s="41" t="s">
        <v>27</v>
      </c>
      <c r="D830" s="42"/>
      <c r="E830" s="42">
        <v>32.19</v>
      </c>
      <c r="F830" s="42">
        <f>E830*(1+C$1910)</f>
        <v>39.487473000000001</v>
      </c>
      <c r="G830" s="42">
        <f>D830*F830</f>
        <v>0</v>
      </c>
      <c r="H830" s="175"/>
      <c r="I830" s="246">
        <f>IF(D830&lt;&gt;0,1,0)</f>
        <v>0</v>
      </c>
    </row>
    <row r="831" spans="1:9" s="22" customFormat="1" x14ac:dyDescent="0.3">
      <c r="A831" s="94"/>
      <c r="B831" s="45"/>
      <c r="C831" s="41"/>
      <c r="D831" s="58"/>
      <c r="E831" s="42"/>
      <c r="F831" s="42"/>
      <c r="G831" s="44"/>
      <c r="H831" s="183"/>
      <c r="I831" s="246">
        <f>IF(I830=1,1,0)</f>
        <v>0</v>
      </c>
    </row>
    <row r="832" spans="1:9" s="22" customFormat="1" x14ac:dyDescent="0.3">
      <c r="A832" s="94" t="s">
        <v>868</v>
      </c>
      <c r="B832" s="45" t="s">
        <v>869</v>
      </c>
      <c r="C832" s="41" t="s">
        <v>27</v>
      </c>
      <c r="D832" s="42"/>
      <c r="E832" s="42">
        <v>36.770000000000003</v>
      </c>
      <c r="F832" s="42">
        <f>E832*(1+C$1910)</f>
        <v>45.105759000000006</v>
      </c>
      <c r="G832" s="42">
        <f>D832*F832</f>
        <v>0</v>
      </c>
      <c r="H832" s="175"/>
      <c r="I832" s="246">
        <f>IF(D832&lt;&gt;0,1,0)</f>
        <v>0</v>
      </c>
    </row>
    <row r="833" spans="1:9" s="22" customFormat="1" x14ac:dyDescent="0.3">
      <c r="A833" s="94"/>
      <c r="B833" s="45"/>
      <c r="C833" s="41"/>
      <c r="D833" s="58"/>
      <c r="E833" s="42"/>
      <c r="F833" s="42"/>
      <c r="G833" s="44"/>
      <c r="H833" s="183"/>
      <c r="I833" s="246">
        <f>IF(I832=1,1,0)</f>
        <v>0</v>
      </c>
    </row>
    <row r="834" spans="1:9" s="22" customFormat="1" x14ac:dyDescent="0.3">
      <c r="A834" s="94" t="s">
        <v>870</v>
      </c>
      <c r="B834" s="45" t="s">
        <v>871</v>
      </c>
      <c r="C834" s="41" t="s">
        <v>27</v>
      </c>
      <c r="D834" s="42"/>
      <c r="E834" s="42">
        <v>51.3</v>
      </c>
      <c r="F834" s="42">
        <f>E834*(1+C$1910)</f>
        <v>62.92971</v>
      </c>
      <c r="G834" s="42">
        <f>D834*F834</f>
        <v>0</v>
      </c>
      <c r="H834" s="175"/>
      <c r="I834" s="246">
        <f>IF(D834&lt;&gt;0,1,0)</f>
        <v>0</v>
      </c>
    </row>
    <row r="835" spans="1:9" s="22" customFormat="1" x14ac:dyDescent="0.3">
      <c r="A835" s="94"/>
      <c r="B835" s="45"/>
      <c r="C835" s="41"/>
      <c r="D835" s="58"/>
      <c r="E835" s="42"/>
      <c r="F835" s="42"/>
      <c r="G835" s="44"/>
      <c r="H835" s="175"/>
      <c r="I835" s="246">
        <f>IF(I834=1,1,0)</f>
        <v>0</v>
      </c>
    </row>
    <row r="836" spans="1:9" s="22" customFormat="1" ht="31.5" x14ac:dyDescent="0.25">
      <c r="A836" s="94" t="s">
        <v>872</v>
      </c>
      <c r="B836" s="45" t="s">
        <v>873</v>
      </c>
      <c r="C836" s="41" t="s">
        <v>27</v>
      </c>
      <c r="D836" s="215">
        <v>1</v>
      </c>
      <c r="E836" s="42">
        <v>62.84</v>
      </c>
      <c r="F836" s="42">
        <f>E836*(1+C$1910)</f>
        <v>77.085828000000006</v>
      </c>
      <c r="G836" s="42">
        <f>D836*F836</f>
        <v>77.085828000000006</v>
      </c>
      <c r="H836" s="175" t="s">
        <v>1848</v>
      </c>
      <c r="I836" s="246">
        <f>IF(D836&lt;&gt;0,1,0)</f>
        <v>1</v>
      </c>
    </row>
    <row r="837" spans="1:9" s="22" customFormat="1" x14ac:dyDescent="0.3">
      <c r="A837" s="94"/>
      <c r="B837" s="43"/>
      <c r="C837" s="41"/>
      <c r="D837" s="58"/>
      <c r="E837" s="42"/>
      <c r="F837" s="42"/>
      <c r="G837" s="44"/>
      <c r="H837" s="183"/>
      <c r="I837" s="246">
        <f>IF(I836=1,1,0)</f>
        <v>1</v>
      </c>
    </row>
    <row r="838" spans="1:9" s="22" customFormat="1" x14ac:dyDescent="0.3">
      <c r="A838" s="94" t="s">
        <v>874</v>
      </c>
      <c r="B838" s="45" t="s">
        <v>875</v>
      </c>
      <c r="C838" s="41" t="s">
        <v>27</v>
      </c>
      <c r="D838" s="42"/>
      <c r="E838" s="42">
        <v>30.12</v>
      </c>
      <c r="F838" s="42">
        <f>E838*(1+C$1910)</f>
        <v>36.948204000000004</v>
      </c>
      <c r="G838" s="42">
        <f>D838*F838</f>
        <v>0</v>
      </c>
      <c r="H838" s="175"/>
      <c r="I838" s="246">
        <f>IF(D838&lt;&gt;0,1,0)</f>
        <v>0</v>
      </c>
    </row>
    <row r="839" spans="1:9" s="22" customFormat="1" x14ac:dyDescent="0.3">
      <c r="A839" s="94"/>
      <c r="B839" s="45"/>
      <c r="C839" s="41"/>
      <c r="D839" s="58"/>
      <c r="E839" s="42"/>
      <c r="F839" s="42"/>
      <c r="G839" s="44"/>
      <c r="H839" s="183"/>
      <c r="I839" s="246">
        <f>IF(I838=1,1,0)</f>
        <v>0</v>
      </c>
    </row>
    <row r="840" spans="1:9" s="22" customFormat="1" x14ac:dyDescent="0.3">
      <c r="A840" s="94" t="s">
        <v>876</v>
      </c>
      <c r="B840" s="45" t="s">
        <v>877</v>
      </c>
      <c r="C840" s="41" t="s">
        <v>27</v>
      </c>
      <c r="D840" s="42"/>
      <c r="E840" s="42">
        <v>34.28</v>
      </c>
      <c r="F840" s="42">
        <f>E840*(1+C$1910)</f>
        <v>42.051276000000009</v>
      </c>
      <c r="G840" s="42">
        <f>D840*F840</f>
        <v>0</v>
      </c>
      <c r="H840" s="175"/>
      <c r="I840" s="246">
        <f>IF(D840&lt;&gt;0,1,0)</f>
        <v>0</v>
      </c>
    </row>
    <row r="841" spans="1:9" s="22" customFormat="1" x14ac:dyDescent="0.3">
      <c r="A841" s="94"/>
      <c r="B841" s="45"/>
      <c r="C841" s="41"/>
      <c r="D841" s="58"/>
      <c r="E841" s="42"/>
      <c r="F841" s="42"/>
      <c r="G841" s="44"/>
      <c r="H841" s="175"/>
      <c r="I841" s="246">
        <f>IF(I840=1,1,0)</f>
        <v>0</v>
      </c>
    </row>
    <row r="842" spans="1:9" s="22" customFormat="1" x14ac:dyDescent="0.3">
      <c r="A842" s="94" t="s">
        <v>878</v>
      </c>
      <c r="B842" s="45" t="s">
        <v>879</v>
      </c>
      <c r="C842" s="41" t="s">
        <v>27</v>
      </c>
      <c r="D842" s="42"/>
      <c r="E842" s="42">
        <v>46.42</v>
      </c>
      <c r="F842" s="42">
        <f>E842*(1+C$1910)</f>
        <v>56.943414000000011</v>
      </c>
      <c r="G842" s="42">
        <f>D842*F842</f>
        <v>0</v>
      </c>
      <c r="H842" s="175"/>
      <c r="I842" s="246">
        <f>IF(D842&lt;&gt;0,1,0)</f>
        <v>0</v>
      </c>
    </row>
    <row r="843" spans="1:9" s="22" customFormat="1" x14ac:dyDescent="0.3">
      <c r="A843" s="94"/>
      <c r="B843" s="45"/>
      <c r="C843" s="41"/>
      <c r="D843" s="58"/>
      <c r="E843" s="42"/>
      <c r="F843" s="42"/>
      <c r="G843" s="44"/>
      <c r="H843" s="175"/>
      <c r="I843" s="246">
        <f>IF(I842=1,1,0)</f>
        <v>0</v>
      </c>
    </row>
    <row r="844" spans="1:9" s="22" customFormat="1" ht="31.5" x14ac:dyDescent="0.25">
      <c r="A844" s="94" t="s">
        <v>880</v>
      </c>
      <c r="B844" s="45" t="s">
        <v>881</v>
      </c>
      <c r="C844" s="41" t="s">
        <v>27</v>
      </c>
      <c r="D844" s="215">
        <v>53</v>
      </c>
      <c r="E844" s="42">
        <v>56.99</v>
      </c>
      <c r="F844" s="42">
        <f>E844*(1+C$1910)</f>
        <v>69.909633000000014</v>
      </c>
      <c r="G844" s="42">
        <f>D844*F844</f>
        <v>3705.2105490000008</v>
      </c>
      <c r="H844" s="175" t="s">
        <v>1848</v>
      </c>
      <c r="I844" s="246">
        <f>IF(D844&lt;&gt;0,1,0)</f>
        <v>1</v>
      </c>
    </row>
    <row r="845" spans="1:9" s="22" customFormat="1" x14ac:dyDescent="0.3">
      <c r="A845" s="94"/>
      <c r="B845" s="43"/>
      <c r="C845" s="41"/>
      <c r="D845" s="58"/>
      <c r="E845" s="42"/>
      <c r="F845" s="42"/>
      <c r="G845" s="44"/>
      <c r="H845" s="175"/>
      <c r="I845" s="246">
        <f>IF(I844=1,1,0)</f>
        <v>1</v>
      </c>
    </row>
    <row r="846" spans="1:9" s="22" customFormat="1" x14ac:dyDescent="0.3">
      <c r="A846" s="94" t="s">
        <v>882</v>
      </c>
      <c r="B846" s="45" t="s">
        <v>883</v>
      </c>
      <c r="C846" s="41" t="s">
        <v>27</v>
      </c>
      <c r="D846" s="42"/>
      <c r="E846" s="42">
        <v>34.159999999999997</v>
      </c>
      <c r="F846" s="42">
        <f>E846*(1+C$1910)</f>
        <v>41.904071999999999</v>
      </c>
      <c r="G846" s="42">
        <f>D846*F846</f>
        <v>0</v>
      </c>
      <c r="H846" s="175"/>
      <c r="I846" s="246">
        <f>IF(D846&lt;&gt;0,1,0)</f>
        <v>0</v>
      </c>
    </row>
    <row r="847" spans="1:9" s="22" customFormat="1" x14ac:dyDescent="0.3">
      <c r="A847" s="94"/>
      <c r="B847" s="45"/>
      <c r="C847" s="41"/>
      <c r="D847" s="58"/>
      <c r="E847" s="42"/>
      <c r="F847" s="42"/>
      <c r="G847" s="44"/>
      <c r="H847" s="175"/>
      <c r="I847" s="246">
        <f>IF(I846=1,1,0)</f>
        <v>0</v>
      </c>
    </row>
    <row r="848" spans="1:9" s="22" customFormat="1" x14ac:dyDescent="0.3">
      <c r="A848" s="94" t="s">
        <v>884</v>
      </c>
      <c r="B848" s="45" t="s">
        <v>885</v>
      </c>
      <c r="C848" s="41" t="s">
        <v>27</v>
      </c>
      <c r="D848" s="42"/>
      <c r="E848" s="42">
        <v>39.26</v>
      </c>
      <c r="F848" s="42">
        <f>E848*(1+C$1910)</f>
        <v>48.160242000000004</v>
      </c>
      <c r="G848" s="42">
        <f>D848*F848</f>
        <v>0</v>
      </c>
      <c r="H848" s="175"/>
      <c r="I848" s="246">
        <f>IF(D848&lt;&gt;0,1,0)</f>
        <v>0</v>
      </c>
    </row>
    <row r="849" spans="1:9" s="22" customFormat="1" x14ac:dyDescent="0.3">
      <c r="A849" s="94"/>
      <c r="B849" s="45"/>
      <c r="C849" s="41"/>
      <c r="D849" s="58"/>
      <c r="E849" s="42"/>
      <c r="F849" s="42"/>
      <c r="G849" s="44"/>
      <c r="H849" s="175"/>
      <c r="I849" s="246">
        <f>IF(I848=1,1,0)</f>
        <v>0</v>
      </c>
    </row>
    <row r="850" spans="1:9" s="22" customFormat="1" x14ac:dyDescent="0.3">
      <c r="A850" s="94" t="s">
        <v>886</v>
      </c>
      <c r="B850" s="45" t="s">
        <v>887</v>
      </c>
      <c r="C850" s="41" t="s">
        <v>27</v>
      </c>
      <c r="D850" s="42"/>
      <c r="E850" s="42">
        <v>56.18</v>
      </c>
      <c r="F850" s="42">
        <f>E850*(1+C$1910)</f>
        <v>68.91600600000001</v>
      </c>
      <c r="G850" s="42">
        <f>D850*F850</f>
        <v>0</v>
      </c>
      <c r="H850" s="175"/>
      <c r="I850" s="246">
        <f>IF(D850&lt;&gt;0,1,0)</f>
        <v>0</v>
      </c>
    </row>
    <row r="851" spans="1:9" s="22" customFormat="1" x14ac:dyDescent="0.3">
      <c r="A851" s="94"/>
      <c r="B851" s="45"/>
      <c r="C851" s="41"/>
      <c r="D851" s="58"/>
      <c r="E851" s="42"/>
      <c r="F851" s="42"/>
      <c r="G851" s="44"/>
      <c r="H851" s="175"/>
      <c r="I851" s="246">
        <f>IF(I850=1,1,0)</f>
        <v>0</v>
      </c>
    </row>
    <row r="852" spans="1:9" s="22" customFormat="1" ht="31.5" x14ac:dyDescent="0.25">
      <c r="A852" s="94" t="s">
        <v>888</v>
      </c>
      <c r="B852" s="45" t="s">
        <v>889</v>
      </c>
      <c r="C852" s="41" t="s">
        <v>27</v>
      </c>
      <c r="D852" s="215">
        <v>4</v>
      </c>
      <c r="E852" s="42">
        <v>68.69</v>
      </c>
      <c r="F852" s="42">
        <f>E852*(1+C$1910)</f>
        <v>84.262022999999999</v>
      </c>
      <c r="G852" s="42">
        <f>D852*F852</f>
        <v>337.048092</v>
      </c>
      <c r="H852" s="175" t="s">
        <v>1848</v>
      </c>
      <c r="I852" s="246">
        <f>IF(D852&lt;&gt;0,1,0)</f>
        <v>1</v>
      </c>
    </row>
    <row r="853" spans="1:9" s="22" customFormat="1" x14ac:dyDescent="0.3">
      <c r="A853" s="94"/>
      <c r="B853" s="45"/>
      <c r="C853" s="41"/>
      <c r="D853" s="58"/>
      <c r="E853" s="42"/>
      <c r="F853" s="42"/>
      <c r="G853" s="44"/>
      <c r="H853" s="175"/>
      <c r="I853" s="246">
        <f>IF(I852=1,1,0)</f>
        <v>1</v>
      </c>
    </row>
    <row r="854" spans="1:9" s="22" customFormat="1" x14ac:dyDescent="0.3">
      <c r="A854" s="94" t="s">
        <v>890</v>
      </c>
      <c r="B854" s="45" t="s">
        <v>891</v>
      </c>
      <c r="C854" s="41" t="s">
        <v>27</v>
      </c>
      <c r="D854" s="42"/>
      <c r="E854" s="42">
        <v>36.33</v>
      </c>
      <c r="F854" s="42">
        <f>E854*(1+C$1910)</f>
        <v>44.566011000000003</v>
      </c>
      <c r="G854" s="42">
        <f>D854*F854</f>
        <v>0</v>
      </c>
      <c r="H854" s="175"/>
      <c r="I854" s="246">
        <f>IF(D854&lt;&gt;0,1,0)</f>
        <v>0</v>
      </c>
    </row>
    <row r="855" spans="1:9" s="22" customFormat="1" x14ac:dyDescent="0.3">
      <c r="A855" s="94"/>
      <c r="B855" s="45"/>
      <c r="C855" s="41"/>
      <c r="D855" s="58"/>
      <c r="E855" s="42"/>
      <c r="F855" s="42"/>
      <c r="G855" s="44"/>
      <c r="H855" s="175"/>
      <c r="I855" s="246">
        <f>IF(I854=1,1,0)</f>
        <v>0</v>
      </c>
    </row>
    <row r="856" spans="1:9" s="22" customFormat="1" x14ac:dyDescent="0.3">
      <c r="A856" s="94" t="s">
        <v>892</v>
      </c>
      <c r="B856" s="45" t="s">
        <v>893</v>
      </c>
      <c r="C856" s="41" t="s">
        <v>27</v>
      </c>
      <c r="D856" s="42"/>
      <c r="E856" s="42">
        <v>41.75</v>
      </c>
      <c r="F856" s="42">
        <f>E856*(1+C$1910)</f>
        <v>51.214725000000008</v>
      </c>
      <c r="G856" s="42">
        <f>D856*F856</f>
        <v>0</v>
      </c>
      <c r="H856" s="175"/>
      <c r="I856" s="246">
        <f>IF(D856&lt;&gt;0,1,0)</f>
        <v>0</v>
      </c>
    </row>
    <row r="857" spans="1:9" s="22" customFormat="1" x14ac:dyDescent="0.3">
      <c r="A857" s="94"/>
      <c r="B857" s="45"/>
      <c r="C857" s="41"/>
      <c r="D857" s="58"/>
      <c r="E857" s="42"/>
      <c r="F857" s="42"/>
      <c r="G857" s="44"/>
      <c r="H857" s="175"/>
      <c r="I857" s="246">
        <f>IF(I856=1,1,0)</f>
        <v>0</v>
      </c>
    </row>
    <row r="858" spans="1:9" s="22" customFormat="1" x14ac:dyDescent="0.3">
      <c r="A858" s="94" t="s">
        <v>894</v>
      </c>
      <c r="B858" s="45" t="s">
        <v>895</v>
      </c>
      <c r="C858" s="41" t="s">
        <v>27</v>
      </c>
      <c r="D858" s="42"/>
      <c r="E858" s="42">
        <v>61.06</v>
      </c>
      <c r="F858" s="42">
        <f>E858*(1+C$1910)</f>
        <v>74.902302000000006</v>
      </c>
      <c r="G858" s="42">
        <f>D858*F858</f>
        <v>0</v>
      </c>
      <c r="H858" s="175"/>
      <c r="I858" s="246">
        <f>IF(D858&lt;&gt;0,1,0)</f>
        <v>0</v>
      </c>
    </row>
    <row r="859" spans="1:9" s="22" customFormat="1" x14ac:dyDescent="0.3">
      <c r="A859" s="94"/>
      <c r="B859" s="45"/>
      <c r="C859" s="41"/>
      <c r="D859" s="58"/>
      <c r="E859" s="42"/>
      <c r="F859" s="42"/>
      <c r="G859" s="44"/>
      <c r="H859" s="175"/>
      <c r="I859" s="246">
        <f>IF(I858=1,1,0)</f>
        <v>0</v>
      </c>
    </row>
    <row r="860" spans="1:9" s="22" customFormat="1" x14ac:dyDescent="0.3">
      <c r="A860" s="94" t="s">
        <v>896</v>
      </c>
      <c r="B860" s="45" t="s">
        <v>897</v>
      </c>
      <c r="C860" s="41" t="s">
        <v>27</v>
      </c>
      <c r="D860" s="42"/>
      <c r="E860" s="42">
        <v>74.540000000000006</v>
      </c>
      <c r="F860" s="42">
        <f>E860*(1+C$1910)</f>
        <v>91.43821800000002</v>
      </c>
      <c r="G860" s="42">
        <f>D860*F860</f>
        <v>0</v>
      </c>
      <c r="H860" s="175"/>
      <c r="I860" s="246">
        <f>IF(D860&lt;&gt;0,1,0)</f>
        <v>0</v>
      </c>
    </row>
    <row r="861" spans="1:9" s="22" customFormat="1" x14ac:dyDescent="0.3">
      <c r="A861" s="94"/>
      <c r="B861" s="45"/>
      <c r="C861" s="41"/>
      <c r="D861" s="58"/>
      <c r="E861" s="42"/>
      <c r="F861" s="42"/>
      <c r="G861" s="44"/>
      <c r="H861" s="175"/>
      <c r="I861" s="246">
        <f>IF(I860=1,1,0)</f>
        <v>0</v>
      </c>
    </row>
    <row r="862" spans="1:9" s="22" customFormat="1" ht="18.75" x14ac:dyDescent="0.25">
      <c r="A862" s="94" t="s">
        <v>898</v>
      </c>
      <c r="B862" s="97" t="s">
        <v>899</v>
      </c>
      <c r="C862" s="41"/>
      <c r="D862" s="58"/>
      <c r="E862" s="42"/>
      <c r="F862" s="42"/>
      <c r="G862" s="44"/>
      <c r="H862" s="175"/>
      <c r="I862" s="246">
        <f>IF(D865&lt;&gt;0,1,IF(D867&lt;&gt;0,1,IF(D869&lt;&gt;0,1,IF(D871&lt;&gt;0,1,IF(D873&lt;&gt;0,1,IF(D875&lt;&gt;0,1,0))))))</f>
        <v>1</v>
      </c>
    </row>
    <row r="863" spans="1:9" s="22" customFormat="1" ht="141.75" x14ac:dyDescent="0.25">
      <c r="A863" s="94"/>
      <c r="B863" s="91" t="s">
        <v>900</v>
      </c>
      <c r="C863" s="41"/>
      <c r="D863" s="58"/>
      <c r="E863" s="42"/>
      <c r="F863" s="42"/>
      <c r="G863" s="44"/>
      <c r="H863" s="175"/>
      <c r="I863" s="246">
        <f>IF(I862=1,1,0)</f>
        <v>1</v>
      </c>
    </row>
    <row r="864" spans="1:9" s="22" customFormat="1" x14ac:dyDescent="0.3">
      <c r="A864" s="94"/>
      <c r="B864" s="97"/>
      <c r="C864" s="41"/>
      <c r="D864" s="58"/>
      <c r="E864" s="42"/>
      <c r="F864" s="42"/>
      <c r="G864" s="44"/>
      <c r="H864" s="175"/>
      <c r="I864" s="246">
        <f>IF(I863=1,1,0)</f>
        <v>1</v>
      </c>
    </row>
    <row r="865" spans="1:9" s="22" customFormat="1" ht="31.5" x14ac:dyDescent="0.25">
      <c r="A865" s="94" t="s">
        <v>901</v>
      </c>
      <c r="B865" s="92" t="s">
        <v>902</v>
      </c>
      <c r="C865" s="41" t="s">
        <v>23</v>
      </c>
      <c r="D865" s="215">
        <v>690</v>
      </c>
      <c r="E865" s="42">
        <v>27.88</v>
      </c>
      <c r="F865" s="42">
        <f>E865*(1+C$1910)</f>
        <v>34.200396000000005</v>
      </c>
      <c r="G865" s="42">
        <f>D865*F865</f>
        <v>23598.273240000002</v>
      </c>
      <c r="H865" s="175" t="s">
        <v>1848</v>
      </c>
      <c r="I865" s="246">
        <f>IF(D865&lt;&gt;0,1,0)</f>
        <v>1</v>
      </c>
    </row>
    <row r="866" spans="1:9" s="22" customFormat="1" x14ac:dyDescent="0.3">
      <c r="A866" s="94"/>
      <c r="B866" s="91"/>
      <c r="C866" s="41"/>
      <c r="D866" s="58"/>
      <c r="E866" s="42"/>
      <c r="F866" s="42"/>
      <c r="G866" s="44"/>
      <c r="H866" s="175"/>
      <c r="I866" s="246">
        <f>IF(I865=1,1,0)</f>
        <v>1</v>
      </c>
    </row>
    <row r="867" spans="1:9" s="22" customFormat="1" ht="31.5" x14ac:dyDescent="0.25">
      <c r="A867" s="94" t="s">
        <v>903</v>
      </c>
      <c r="B867" s="92" t="s">
        <v>904</v>
      </c>
      <c r="C867" s="41" t="s">
        <v>23</v>
      </c>
      <c r="D867" s="215">
        <v>5066.6000000000004</v>
      </c>
      <c r="E867" s="42">
        <v>31.96</v>
      </c>
      <c r="F867" s="42">
        <f>E867*(1+C$1910)</f>
        <v>39.205332000000006</v>
      </c>
      <c r="G867" s="42">
        <f>D867*F867</f>
        <v>198637.73511120005</v>
      </c>
      <c r="H867" s="175" t="s">
        <v>1848</v>
      </c>
      <c r="I867" s="246">
        <f>IF(D867&lt;&gt;0,1,0)</f>
        <v>1</v>
      </c>
    </row>
    <row r="868" spans="1:9" s="22" customFormat="1" x14ac:dyDescent="0.3">
      <c r="A868" s="94"/>
      <c r="B868" s="91"/>
      <c r="C868" s="41"/>
      <c r="D868" s="58"/>
      <c r="E868" s="42"/>
      <c r="F868" s="42"/>
      <c r="G868" s="44"/>
      <c r="H868" s="175"/>
      <c r="I868" s="246">
        <f>IF(I867=1,1,0)</f>
        <v>1</v>
      </c>
    </row>
    <row r="869" spans="1:9" s="22" customFormat="1" ht="18.75" x14ac:dyDescent="0.25">
      <c r="A869" s="94" t="s">
        <v>905</v>
      </c>
      <c r="B869" s="92" t="s">
        <v>906</v>
      </c>
      <c r="C869" s="41" t="s">
        <v>23</v>
      </c>
      <c r="D869" s="42"/>
      <c r="E869" s="42">
        <v>48.11</v>
      </c>
      <c r="F869" s="42">
        <f>E869*(1+C$1910)</f>
        <v>59.016537000000007</v>
      </c>
      <c r="G869" s="42">
        <f>D869*F869</f>
        <v>0</v>
      </c>
      <c r="H869" s="175"/>
      <c r="I869" s="246">
        <f>IF(D869&lt;&gt;0,1,0)</f>
        <v>0</v>
      </c>
    </row>
    <row r="870" spans="1:9" s="22" customFormat="1" x14ac:dyDescent="0.3">
      <c r="A870" s="94"/>
      <c r="B870" s="91"/>
      <c r="C870" s="41"/>
      <c r="D870" s="58"/>
      <c r="E870" s="42"/>
      <c r="F870" s="42"/>
      <c r="G870" s="44"/>
      <c r="H870" s="175"/>
      <c r="I870" s="246">
        <f>IF(I869=1,1,0)</f>
        <v>0</v>
      </c>
    </row>
    <row r="871" spans="1:9" s="22" customFormat="1" ht="31.5" x14ac:dyDescent="0.25">
      <c r="A871" s="94" t="s">
        <v>907</v>
      </c>
      <c r="B871" s="92" t="s">
        <v>908</v>
      </c>
      <c r="C871" s="41" t="s">
        <v>23</v>
      </c>
      <c r="D871" s="215">
        <v>190</v>
      </c>
      <c r="E871" s="42">
        <v>46.84</v>
      </c>
      <c r="F871" s="42">
        <f>E871*(1+C$1910)</f>
        <v>57.458628000000012</v>
      </c>
      <c r="G871" s="42">
        <f>D871*F871</f>
        <v>10917.139320000002</v>
      </c>
      <c r="H871" s="175" t="s">
        <v>1848</v>
      </c>
      <c r="I871" s="246">
        <f>IF(D871&lt;&gt;0,1,0)</f>
        <v>1</v>
      </c>
    </row>
    <row r="872" spans="1:9" s="22" customFormat="1" x14ac:dyDescent="0.3">
      <c r="A872" s="94"/>
      <c r="B872" s="91"/>
      <c r="C872" s="41"/>
      <c r="D872" s="58"/>
      <c r="E872" s="42"/>
      <c r="F872" s="42"/>
      <c r="G872" s="44"/>
      <c r="H872" s="175"/>
      <c r="I872" s="246">
        <f>IF(I871=1,1,0)</f>
        <v>1</v>
      </c>
    </row>
    <row r="873" spans="1:9" s="22" customFormat="1" ht="18.75" x14ac:dyDescent="0.25">
      <c r="A873" s="94" t="s">
        <v>909</v>
      </c>
      <c r="B873" s="92" t="s">
        <v>910</v>
      </c>
      <c r="C873" s="41" t="s">
        <v>23</v>
      </c>
      <c r="D873" s="215">
        <v>0</v>
      </c>
      <c r="E873" s="42">
        <v>57.55</v>
      </c>
      <c r="F873" s="42">
        <f>E873*(1+C$1910)</f>
        <v>70.596585000000005</v>
      </c>
      <c r="G873" s="42">
        <f>D873*F873</f>
        <v>0</v>
      </c>
      <c r="H873" s="175"/>
      <c r="I873" s="246">
        <f>IF(D873&lt;&gt;0,1,0)</f>
        <v>0</v>
      </c>
    </row>
    <row r="874" spans="1:9" s="22" customFormat="1" x14ac:dyDescent="0.3">
      <c r="A874" s="94"/>
      <c r="B874" s="91"/>
      <c r="C874" s="41"/>
      <c r="D874" s="58"/>
      <c r="E874" s="42"/>
      <c r="F874" s="42"/>
      <c r="G874" s="44"/>
      <c r="H874" s="175"/>
      <c r="I874" s="246">
        <f>IF(I873=1,1,0)</f>
        <v>0</v>
      </c>
    </row>
    <row r="875" spans="1:9" s="22" customFormat="1" ht="31.5" x14ac:dyDescent="0.25">
      <c r="A875" s="94" t="s">
        <v>911</v>
      </c>
      <c r="B875" s="92" t="s">
        <v>912</v>
      </c>
      <c r="C875" s="41" t="s">
        <v>23</v>
      </c>
      <c r="D875" s="215">
        <v>3599.57</v>
      </c>
      <c r="E875" s="42">
        <v>88</v>
      </c>
      <c r="F875" s="42">
        <f>E875*(1+C$1910)</f>
        <v>107.9496</v>
      </c>
      <c r="G875" s="42">
        <f>D875*F875</f>
        <v>388572.14167200006</v>
      </c>
      <c r="H875" s="175" t="s">
        <v>1848</v>
      </c>
      <c r="I875" s="246">
        <f>IF(D875&lt;&gt;0,1,0)</f>
        <v>1</v>
      </c>
    </row>
    <row r="876" spans="1:9" s="22" customFormat="1" x14ac:dyDescent="0.3">
      <c r="A876" s="94"/>
      <c r="B876" s="43"/>
      <c r="C876" s="41"/>
      <c r="D876" s="58"/>
      <c r="E876" s="42"/>
      <c r="F876" s="42"/>
      <c r="G876" s="44"/>
      <c r="H876" s="175"/>
      <c r="I876" s="246">
        <f>IF(I875=1,1,0)</f>
        <v>1</v>
      </c>
    </row>
    <row r="877" spans="1:9" s="22" customFormat="1" ht="18.75" x14ac:dyDescent="0.25">
      <c r="A877" s="94" t="s">
        <v>913</v>
      </c>
      <c r="B877" s="57" t="s">
        <v>914</v>
      </c>
      <c r="C877" s="41"/>
      <c r="D877" s="58"/>
      <c r="E877" s="42"/>
      <c r="F877" s="42"/>
      <c r="G877" s="44"/>
      <c r="H877" s="175"/>
      <c r="I877" s="246">
        <f>IF(D880&lt;&gt;0,1,IF(D882&lt;&gt;0,1,IF(D884&lt;&gt;0,1,0)))</f>
        <v>1</v>
      </c>
    </row>
    <row r="878" spans="1:9" s="22" customFormat="1" ht="110.25" x14ac:dyDescent="0.25">
      <c r="A878" s="94"/>
      <c r="B878" s="43" t="s">
        <v>915</v>
      </c>
      <c r="C878" s="41"/>
      <c r="D878" s="58"/>
      <c r="E878" s="42"/>
      <c r="F878" s="42"/>
      <c r="G878" s="44"/>
      <c r="H878" s="175"/>
      <c r="I878" s="246">
        <f>IF(I877=1,1,0)</f>
        <v>1</v>
      </c>
    </row>
    <row r="879" spans="1:9" s="22" customFormat="1" x14ac:dyDescent="0.3">
      <c r="A879" s="94"/>
      <c r="B879" s="57"/>
      <c r="C879" s="41"/>
      <c r="D879" s="58"/>
      <c r="E879" s="42"/>
      <c r="F879" s="42"/>
      <c r="G879" s="44"/>
      <c r="H879" s="175"/>
      <c r="I879" s="246">
        <f>IF(I878=1,1,0)</f>
        <v>1</v>
      </c>
    </row>
    <row r="880" spans="1:9" s="22" customFormat="1" ht="18.75" x14ac:dyDescent="0.25">
      <c r="A880" s="94" t="s">
        <v>916</v>
      </c>
      <c r="B880" s="46" t="s">
        <v>917</v>
      </c>
      <c r="C880" s="41" t="s">
        <v>23</v>
      </c>
      <c r="D880" s="42"/>
      <c r="E880" s="42">
        <v>11.46</v>
      </c>
      <c r="F880" s="42">
        <f>E880*(1+C$1910)</f>
        <v>14.057982000000003</v>
      </c>
      <c r="G880" s="42">
        <f>D880*F880</f>
        <v>0</v>
      </c>
      <c r="H880" s="175"/>
      <c r="I880" s="246">
        <f>IF(D880&lt;&gt;0,1,0)</f>
        <v>0</v>
      </c>
    </row>
    <row r="881" spans="1:9" s="22" customFormat="1" x14ac:dyDescent="0.3">
      <c r="A881" s="94"/>
      <c r="B881" s="99"/>
      <c r="C881" s="41"/>
      <c r="D881" s="58"/>
      <c r="E881" s="42"/>
      <c r="F881" s="42"/>
      <c r="G881" s="44"/>
      <c r="H881" s="175"/>
      <c r="I881" s="246">
        <f>IF(I880=1,1,0)</f>
        <v>0</v>
      </c>
    </row>
    <row r="882" spans="1:9" s="22" customFormat="1" ht="31.5" x14ac:dyDescent="0.25">
      <c r="A882" s="94" t="s">
        <v>918</v>
      </c>
      <c r="B882" s="46" t="s">
        <v>919</v>
      </c>
      <c r="C882" s="41" t="s">
        <v>23</v>
      </c>
      <c r="D882" s="215">
        <v>6867.85</v>
      </c>
      <c r="E882" s="42">
        <v>12.29</v>
      </c>
      <c r="F882" s="42">
        <f>E882*(1+C$1910)</f>
        <v>15.076143</v>
      </c>
      <c r="G882" s="42">
        <f>D882*F882</f>
        <v>103540.68870255</v>
      </c>
      <c r="H882" s="175" t="s">
        <v>1848</v>
      </c>
      <c r="I882" s="246">
        <f>IF(D882&lt;&gt;0,1,0)</f>
        <v>1</v>
      </c>
    </row>
    <row r="883" spans="1:9" s="22" customFormat="1" x14ac:dyDescent="0.3">
      <c r="A883" s="94"/>
      <c r="B883" s="99"/>
      <c r="C883" s="41"/>
      <c r="D883" s="58"/>
      <c r="E883" s="42"/>
      <c r="F883" s="42"/>
      <c r="G883" s="44"/>
      <c r="H883" s="175"/>
      <c r="I883" s="246">
        <f>IF(I882=1,1,0)</f>
        <v>1</v>
      </c>
    </row>
    <row r="884" spans="1:9" s="22" customFormat="1" ht="31.5" x14ac:dyDescent="0.25">
      <c r="A884" s="94" t="s">
        <v>920</v>
      </c>
      <c r="B884" s="46" t="s">
        <v>921</v>
      </c>
      <c r="C884" s="41" t="s">
        <v>23</v>
      </c>
      <c r="D884" s="215">
        <v>14.36</v>
      </c>
      <c r="E884" s="42">
        <v>16.809999999999999</v>
      </c>
      <c r="F884" s="42">
        <f>E884*(1+C$1910)</f>
        <v>20.620827000000002</v>
      </c>
      <c r="G884" s="42">
        <f>D884*F884</f>
        <v>296.11507571999999</v>
      </c>
      <c r="H884" s="175" t="s">
        <v>1848</v>
      </c>
      <c r="I884" s="246">
        <f>IF(D884&lt;&gt;0,1,0)</f>
        <v>1</v>
      </c>
    </row>
    <row r="885" spans="1:9" s="22" customFormat="1" x14ac:dyDescent="0.3">
      <c r="A885" s="94"/>
      <c r="B885" s="91"/>
      <c r="C885" s="41"/>
      <c r="D885" s="58"/>
      <c r="E885" s="42"/>
      <c r="F885" s="42"/>
      <c r="G885" s="44"/>
      <c r="H885" s="175"/>
      <c r="I885" s="246">
        <f>IF(I884=1,1,0)</f>
        <v>1</v>
      </c>
    </row>
    <row r="886" spans="1:9" s="22" customFormat="1" ht="18.75" x14ac:dyDescent="0.25">
      <c r="A886" s="94" t="s">
        <v>922</v>
      </c>
      <c r="B886" s="57" t="s">
        <v>923</v>
      </c>
      <c r="C886" s="41"/>
      <c r="D886" s="58"/>
      <c r="E886" s="42"/>
      <c r="F886" s="42"/>
      <c r="G886" s="44"/>
      <c r="H886" s="175"/>
      <c r="I886" s="246">
        <f>IF(D889&lt;&gt;0,1,IF(D891&lt;&gt;0,1,IF(D893&lt;&gt;0,1,IF(D895&lt;&gt;0,1,IF(D897&lt;&gt;0,1,0)))))</f>
        <v>1</v>
      </c>
    </row>
    <row r="887" spans="1:9" s="22" customFormat="1" ht="157.5" x14ac:dyDescent="0.25">
      <c r="A887" s="94"/>
      <c r="B887" s="43" t="s">
        <v>924</v>
      </c>
      <c r="C887" s="41"/>
      <c r="D887" s="58"/>
      <c r="E887" s="42"/>
      <c r="F887" s="42"/>
      <c r="G887" s="44"/>
      <c r="H887" s="175"/>
      <c r="I887" s="246">
        <f>IF(I886=1,1,0)</f>
        <v>1</v>
      </c>
    </row>
    <row r="888" spans="1:9" s="22" customFormat="1" x14ac:dyDescent="0.3">
      <c r="A888" s="94"/>
      <c r="B888" s="43"/>
      <c r="C888" s="41"/>
      <c r="D888" s="58"/>
      <c r="E888" s="42"/>
      <c r="F888" s="42"/>
      <c r="G888" s="44"/>
      <c r="H888" s="175"/>
      <c r="I888" s="246">
        <f>IF(I887=1,1,0)</f>
        <v>1</v>
      </c>
    </row>
    <row r="889" spans="1:9" s="22" customFormat="1" ht="18.75" x14ac:dyDescent="0.25">
      <c r="A889" s="94" t="s">
        <v>925</v>
      </c>
      <c r="B889" s="92" t="s">
        <v>902</v>
      </c>
      <c r="C889" s="41" t="s">
        <v>23</v>
      </c>
      <c r="D889" s="42"/>
      <c r="E889" s="42">
        <v>22.37</v>
      </c>
      <c r="F889" s="42">
        <f>E889*(1+C$1910)</f>
        <v>27.441279000000005</v>
      </c>
      <c r="G889" s="42">
        <f>D889*F889</f>
        <v>0</v>
      </c>
      <c r="H889" s="175"/>
      <c r="I889" s="246">
        <f>IF(D889&lt;&gt;0,1,0)</f>
        <v>0</v>
      </c>
    </row>
    <row r="890" spans="1:9" s="22" customFormat="1" x14ac:dyDescent="0.3">
      <c r="A890" s="94"/>
      <c r="B890" s="91"/>
      <c r="C890" s="41"/>
      <c r="D890" s="58"/>
      <c r="E890" s="42"/>
      <c r="F890" s="42"/>
      <c r="G890" s="44"/>
      <c r="H890" s="175"/>
      <c r="I890" s="246">
        <f>IF(I889=1,1,0)</f>
        <v>0</v>
      </c>
    </row>
    <row r="891" spans="1:9" s="22" customFormat="1" ht="18.75" x14ac:dyDescent="0.25">
      <c r="A891" s="94" t="s">
        <v>926</v>
      </c>
      <c r="B891" s="92" t="s">
        <v>904</v>
      </c>
      <c r="C891" s="41" t="s">
        <v>23</v>
      </c>
      <c r="D891" s="42"/>
      <c r="E891" s="42">
        <v>29.21</v>
      </c>
      <c r="F891" s="42">
        <f>E891*(1+C$1910)</f>
        <v>35.831907000000008</v>
      </c>
      <c r="G891" s="42">
        <f>D891*F891</f>
        <v>0</v>
      </c>
      <c r="H891" s="175"/>
      <c r="I891" s="246">
        <f>IF(D891&lt;&gt;0,1,0)</f>
        <v>0</v>
      </c>
    </row>
    <row r="892" spans="1:9" s="22" customFormat="1" x14ac:dyDescent="0.3">
      <c r="A892" s="94"/>
      <c r="B892" s="91"/>
      <c r="C892" s="41"/>
      <c r="D892" s="58"/>
      <c r="E892" s="42"/>
      <c r="F892" s="42"/>
      <c r="G892" s="44"/>
      <c r="H892" s="175"/>
      <c r="I892" s="246">
        <f>IF(I891=1,1,0)</f>
        <v>0</v>
      </c>
    </row>
    <row r="893" spans="1:9" s="22" customFormat="1" ht="18.75" x14ac:dyDescent="0.25">
      <c r="A893" s="94" t="s">
        <v>927</v>
      </c>
      <c r="B893" s="92" t="s">
        <v>906</v>
      </c>
      <c r="C893" s="41" t="s">
        <v>23</v>
      </c>
      <c r="D893" s="42"/>
      <c r="E893" s="42">
        <v>43.63</v>
      </c>
      <c r="F893" s="42">
        <f>E893*(1+C$1910)</f>
        <v>53.520921000000008</v>
      </c>
      <c r="G893" s="42">
        <f>D893*F893</f>
        <v>0</v>
      </c>
      <c r="H893" s="175"/>
      <c r="I893" s="246">
        <f>IF(D893&lt;&gt;0,1,0)</f>
        <v>0</v>
      </c>
    </row>
    <row r="894" spans="1:9" s="22" customFormat="1" x14ac:dyDescent="0.3">
      <c r="A894" s="94"/>
      <c r="B894" s="91"/>
      <c r="C894" s="41"/>
      <c r="D894" s="58"/>
      <c r="E894" s="42"/>
      <c r="F894" s="42"/>
      <c r="G894" s="44"/>
      <c r="H894" s="175"/>
      <c r="I894" s="246">
        <f>IF(I893=1,1,0)</f>
        <v>0</v>
      </c>
    </row>
    <row r="895" spans="1:9" s="22" customFormat="1" ht="31.5" x14ac:dyDescent="0.25">
      <c r="A895" s="94" t="s">
        <v>928</v>
      </c>
      <c r="B895" s="92" t="s">
        <v>908</v>
      </c>
      <c r="C895" s="41" t="s">
        <v>23</v>
      </c>
      <c r="D895" s="215">
        <v>159</v>
      </c>
      <c r="E895" s="42">
        <v>49.28</v>
      </c>
      <c r="F895" s="42">
        <f>E895*(1+C$1910)</f>
        <v>60.45177600000001</v>
      </c>
      <c r="G895" s="42">
        <f>D895*F895</f>
        <v>9611.8323840000012</v>
      </c>
      <c r="H895" s="175" t="s">
        <v>1848</v>
      </c>
      <c r="I895" s="246">
        <f>IF(D895&lt;&gt;0,1,0)</f>
        <v>1</v>
      </c>
    </row>
    <row r="896" spans="1:9" s="22" customFormat="1" x14ac:dyDescent="0.3">
      <c r="A896" s="94"/>
      <c r="B896" s="91"/>
      <c r="C896" s="41"/>
      <c r="D896" s="58"/>
      <c r="E896" s="42"/>
      <c r="F896" s="42"/>
      <c r="G896" s="44"/>
      <c r="H896" s="175"/>
      <c r="I896" s="246">
        <f>IF(I895=1,1,0)</f>
        <v>1</v>
      </c>
    </row>
    <row r="897" spans="1:9" s="22" customFormat="1" ht="18.75" x14ac:dyDescent="0.25">
      <c r="A897" s="94" t="s">
        <v>929</v>
      </c>
      <c r="B897" s="92" t="s">
        <v>910</v>
      </c>
      <c r="C897" s="41" t="s">
        <v>23</v>
      </c>
      <c r="D897" s="42"/>
      <c r="E897" s="42">
        <v>54.97</v>
      </c>
      <c r="F897" s="42">
        <f>E897*(1+C$1910)</f>
        <v>67.431699000000009</v>
      </c>
      <c r="G897" s="42">
        <f>D897*F897</f>
        <v>0</v>
      </c>
      <c r="H897" s="175"/>
      <c r="I897" s="246">
        <f>IF(D897&lt;&gt;0,1,0)</f>
        <v>0</v>
      </c>
    </row>
    <row r="898" spans="1:9" s="22" customFormat="1" x14ac:dyDescent="0.3">
      <c r="A898" s="94"/>
      <c r="B898" s="43"/>
      <c r="C898" s="41"/>
      <c r="D898" s="58"/>
      <c r="E898" s="42"/>
      <c r="F898" s="42"/>
      <c r="G898" s="44"/>
      <c r="H898" s="175"/>
      <c r="I898" s="246">
        <f>IF(I897=1,1,0)</f>
        <v>0</v>
      </c>
    </row>
    <row r="899" spans="1:9" s="22" customFormat="1" x14ac:dyDescent="0.3">
      <c r="A899" s="94" t="s">
        <v>930</v>
      </c>
      <c r="B899" s="57" t="s">
        <v>727</v>
      </c>
      <c r="C899" s="41"/>
      <c r="D899" s="58"/>
      <c r="E899" s="42"/>
      <c r="F899" s="42"/>
      <c r="G899" s="44"/>
      <c r="H899" s="175"/>
      <c r="I899" s="246">
        <f>IF(D900&lt;&gt;0,1,IF(D903&lt;&gt;0,1,IF(D906&lt;&gt;0,1,IF(D909&lt;&gt;0,1,IF(D912&lt;&gt;0,1,IF(D915&lt;&gt;0,1,IF(D918&lt;&gt;0,1,IF(D921&lt;&gt;0,1,0))))))))+IF(D924&lt;&gt;0,1,IF(D927&lt;&gt;0,1,IF(D930&lt;&gt;0,1,IF(D933&lt;&gt;0,1,0))))</f>
        <v>2</v>
      </c>
    </row>
    <row r="900" spans="1:9" s="22" customFormat="1" ht="18.75" x14ac:dyDescent="0.25">
      <c r="A900" s="94" t="s">
        <v>931</v>
      </c>
      <c r="B900" s="45" t="s">
        <v>932</v>
      </c>
      <c r="C900" s="41" t="s">
        <v>27</v>
      </c>
      <c r="D900" s="42"/>
      <c r="E900" s="42">
        <v>527.62</v>
      </c>
      <c r="F900" s="42">
        <f>E900*(1+C$1910)</f>
        <v>647.2314540000001</v>
      </c>
      <c r="G900" s="42">
        <f>D900*F900</f>
        <v>0</v>
      </c>
      <c r="H900" s="175"/>
      <c r="I900" s="246">
        <f>IF(D900&lt;&gt;0,1,0)</f>
        <v>0</v>
      </c>
    </row>
    <row r="901" spans="1:9" s="22" customFormat="1" ht="47.25" x14ac:dyDescent="0.25">
      <c r="A901" s="94"/>
      <c r="B901" s="43" t="s">
        <v>933</v>
      </c>
      <c r="C901" s="41"/>
      <c r="D901" s="58"/>
      <c r="E901" s="42"/>
      <c r="F901" s="42"/>
      <c r="G901" s="44"/>
      <c r="H901" s="175"/>
      <c r="I901" s="246">
        <f>IF(I900=1,1,0)</f>
        <v>0</v>
      </c>
    </row>
    <row r="902" spans="1:9" s="22" customFormat="1" x14ac:dyDescent="0.3">
      <c r="A902" s="94"/>
      <c r="B902" s="45"/>
      <c r="C902" s="41"/>
      <c r="D902" s="58"/>
      <c r="E902" s="42"/>
      <c r="F902" s="42"/>
      <c r="G902" s="44"/>
      <c r="H902" s="175"/>
      <c r="I902" s="246">
        <f>IF(I901=1,1,0)</f>
        <v>0</v>
      </c>
    </row>
    <row r="903" spans="1:9" s="22" customFormat="1" ht="31.5" x14ac:dyDescent="0.25">
      <c r="A903" s="94" t="s">
        <v>934</v>
      </c>
      <c r="B903" s="45" t="s">
        <v>935</v>
      </c>
      <c r="C903" s="41" t="s">
        <v>27</v>
      </c>
      <c r="D903" s="215">
        <v>292</v>
      </c>
      <c r="E903" s="42">
        <v>9.68</v>
      </c>
      <c r="F903" s="42">
        <f>E903*(1+C$1910)</f>
        <v>11.874456</v>
      </c>
      <c r="G903" s="42">
        <f>D903*F903</f>
        <v>3467.341152</v>
      </c>
      <c r="H903" s="175" t="s">
        <v>1848</v>
      </c>
      <c r="I903" s="246">
        <f>IF(D903&lt;&gt;0,1,0)</f>
        <v>1</v>
      </c>
    </row>
    <row r="904" spans="1:9" s="22" customFormat="1" ht="31.5" x14ac:dyDescent="0.25">
      <c r="A904" s="94"/>
      <c r="B904" s="100" t="s">
        <v>936</v>
      </c>
      <c r="C904" s="41"/>
      <c r="D904" s="58"/>
      <c r="E904" s="42"/>
      <c r="F904" s="42"/>
      <c r="G904" s="44"/>
      <c r="H904" s="175"/>
      <c r="I904" s="246">
        <f>IF(I903=1,1,0)</f>
        <v>1</v>
      </c>
    </row>
    <row r="905" spans="1:9" s="22" customFormat="1" x14ac:dyDescent="0.3">
      <c r="A905" s="94"/>
      <c r="B905" s="43"/>
      <c r="C905" s="41"/>
      <c r="D905" s="58"/>
      <c r="E905" s="42"/>
      <c r="F905" s="42"/>
      <c r="G905" s="44"/>
      <c r="H905" s="175"/>
      <c r="I905" s="246">
        <f>IF(I904=1,1,0)</f>
        <v>1</v>
      </c>
    </row>
    <row r="906" spans="1:9" s="22" customFormat="1" ht="31.5" x14ac:dyDescent="0.25">
      <c r="A906" s="94" t="s">
        <v>937</v>
      </c>
      <c r="B906" s="45" t="s">
        <v>938</v>
      </c>
      <c r="C906" s="41" t="s">
        <v>27</v>
      </c>
      <c r="D906" s="215">
        <v>42</v>
      </c>
      <c r="E906" s="42">
        <v>12.6</v>
      </c>
      <c r="F906" s="42">
        <f>E906*(1+C$1910)</f>
        <v>15.456420000000001</v>
      </c>
      <c r="G906" s="42">
        <f>D906*F906</f>
        <v>649.16964000000007</v>
      </c>
      <c r="H906" s="175" t="s">
        <v>1848</v>
      </c>
      <c r="I906" s="246">
        <f>IF(D906&lt;&gt;0,1,0)</f>
        <v>1</v>
      </c>
    </row>
    <row r="907" spans="1:9" s="22" customFormat="1" ht="31.5" x14ac:dyDescent="0.25">
      <c r="A907" s="94"/>
      <c r="B907" s="100" t="s">
        <v>939</v>
      </c>
      <c r="C907" s="41"/>
      <c r="D907" s="58"/>
      <c r="E907" s="42"/>
      <c r="F907" s="42"/>
      <c r="G907" s="44"/>
      <c r="H907" s="175"/>
      <c r="I907" s="246">
        <f>IF(I906=1,1,0)</f>
        <v>1</v>
      </c>
    </row>
    <row r="908" spans="1:9" s="22" customFormat="1" x14ac:dyDescent="0.3">
      <c r="A908" s="94"/>
      <c r="B908" s="43"/>
      <c r="C908" s="41"/>
      <c r="D908" s="58"/>
      <c r="E908" s="42"/>
      <c r="F908" s="42"/>
      <c r="G908" s="44"/>
      <c r="H908" s="175"/>
      <c r="I908" s="246">
        <f>IF(I907=1,1,0)</f>
        <v>1</v>
      </c>
    </row>
    <row r="909" spans="1:9" s="22" customFormat="1" ht="31.5" x14ac:dyDescent="0.25">
      <c r="A909" s="94" t="s">
        <v>940</v>
      </c>
      <c r="B909" s="45" t="s">
        <v>941</v>
      </c>
      <c r="C909" s="41" t="s">
        <v>27</v>
      </c>
      <c r="D909" s="215">
        <v>283</v>
      </c>
      <c r="E909" s="42">
        <v>11.6</v>
      </c>
      <c r="F909" s="42">
        <f>E909*(1+C$1910)</f>
        <v>14.22972</v>
      </c>
      <c r="G909" s="42">
        <f>D909*F909</f>
        <v>4027.0107600000001</v>
      </c>
      <c r="H909" s="175" t="s">
        <v>1848</v>
      </c>
      <c r="I909" s="246">
        <f>IF(D909&lt;&gt;0,1,0)</f>
        <v>1</v>
      </c>
    </row>
    <row r="910" spans="1:9" s="22" customFormat="1" ht="47.25" x14ac:dyDescent="0.25">
      <c r="A910" s="94"/>
      <c r="B910" s="100" t="s">
        <v>942</v>
      </c>
      <c r="C910" s="41"/>
      <c r="D910" s="58"/>
      <c r="E910" s="42"/>
      <c r="F910" s="42"/>
      <c r="G910" s="44"/>
      <c r="H910" s="183"/>
      <c r="I910" s="246">
        <f>IF(I909=1,1,0)</f>
        <v>1</v>
      </c>
    </row>
    <row r="911" spans="1:9" s="22" customFormat="1" x14ac:dyDescent="0.3">
      <c r="A911" s="94"/>
      <c r="B911" s="43"/>
      <c r="C911" s="41"/>
      <c r="D911" s="58"/>
      <c r="E911" s="42"/>
      <c r="F911" s="42"/>
      <c r="G911" s="44"/>
      <c r="H911" s="175"/>
      <c r="I911" s="246">
        <f>IF(I910=1,1,0)</f>
        <v>1</v>
      </c>
    </row>
    <row r="912" spans="1:9" s="22" customFormat="1" ht="31.5" x14ac:dyDescent="0.25">
      <c r="A912" s="94" t="s">
        <v>943</v>
      </c>
      <c r="B912" s="45" t="s">
        <v>944</v>
      </c>
      <c r="C912" s="41" t="s">
        <v>27</v>
      </c>
      <c r="D912" s="215">
        <v>82</v>
      </c>
      <c r="E912" s="42">
        <v>40.28</v>
      </c>
      <c r="F912" s="42">
        <f>E912*(1+C$1910)</f>
        <v>49.411476000000008</v>
      </c>
      <c r="G912" s="42">
        <f>D912*F912</f>
        <v>4051.7410320000008</v>
      </c>
      <c r="H912" s="175" t="s">
        <v>1848</v>
      </c>
      <c r="I912" s="246">
        <f>IF(D912&lt;&gt;0,1,0)</f>
        <v>1</v>
      </c>
    </row>
    <row r="913" spans="1:9" s="22" customFormat="1" ht="63" x14ac:dyDescent="0.25">
      <c r="A913" s="94"/>
      <c r="B913" s="43" t="s">
        <v>945</v>
      </c>
      <c r="C913" s="41"/>
      <c r="D913" s="58"/>
      <c r="E913" s="42"/>
      <c r="F913" s="42"/>
      <c r="G913" s="44"/>
      <c r="H913" s="175"/>
      <c r="I913" s="246">
        <f>IF(I912=1,1,0)</f>
        <v>1</v>
      </c>
    </row>
    <row r="914" spans="1:9" s="22" customFormat="1" x14ac:dyDescent="0.3">
      <c r="A914" s="94"/>
      <c r="B914" s="45"/>
      <c r="C914" s="41"/>
      <c r="D914" s="58"/>
      <c r="E914" s="42"/>
      <c r="F914" s="42"/>
      <c r="G914" s="44"/>
      <c r="H914" s="175"/>
      <c r="I914" s="246">
        <f>IF(I913=1,1,0)</f>
        <v>1</v>
      </c>
    </row>
    <row r="915" spans="1:9" s="22" customFormat="1" ht="31.5" x14ac:dyDescent="0.25">
      <c r="A915" s="94" t="s">
        <v>946</v>
      </c>
      <c r="B915" s="45" t="s">
        <v>947</v>
      </c>
      <c r="C915" s="41" t="s">
        <v>27</v>
      </c>
      <c r="D915" s="42"/>
      <c r="E915" s="42">
        <v>516.41</v>
      </c>
      <c r="F915" s="42">
        <f>E915*(1+C$1910)</f>
        <v>633.48014699999999</v>
      </c>
      <c r="G915" s="42">
        <f>D915*F915</f>
        <v>0</v>
      </c>
      <c r="H915" s="175"/>
      <c r="I915" s="246">
        <f>IF(D915&lt;&gt;0,1,0)</f>
        <v>0</v>
      </c>
    </row>
    <row r="916" spans="1:9" s="22" customFormat="1" ht="141.75" x14ac:dyDescent="0.25">
      <c r="A916" s="94"/>
      <c r="B916" s="43" t="s">
        <v>948</v>
      </c>
      <c r="C916" s="41"/>
      <c r="D916" s="58"/>
      <c r="E916" s="42"/>
      <c r="F916" s="42"/>
      <c r="G916" s="44"/>
      <c r="H916" s="175"/>
      <c r="I916" s="246">
        <f>IF(I915=1,1,0)</f>
        <v>0</v>
      </c>
    </row>
    <row r="917" spans="1:9" s="22" customFormat="1" x14ac:dyDescent="0.3">
      <c r="A917" s="94"/>
      <c r="B917" s="43"/>
      <c r="C917" s="41"/>
      <c r="D917" s="58"/>
      <c r="E917" s="42"/>
      <c r="F917" s="42"/>
      <c r="G917" s="44"/>
      <c r="H917" s="175"/>
      <c r="I917" s="246">
        <f>IF(I916=1,1,0)</f>
        <v>0</v>
      </c>
    </row>
    <row r="918" spans="1:9" s="22" customFormat="1" ht="18.75" x14ac:dyDescent="0.25">
      <c r="A918" s="94" t="s">
        <v>949</v>
      </c>
      <c r="B918" s="51" t="s">
        <v>950</v>
      </c>
      <c r="C918" s="41" t="s">
        <v>27</v>
      </c>
      <c r="D918" s="42"/>
      <c r="E918" s="42">
        <v>1878</v>
      </c>
      <c r="F918" s="42">
        <f>E918*(1+C$1910)</f>
        <v>2303.7426</v>
      </c>
      <c r="G918" s="42">
        <f>D918*F918</f>
        <v>0</v>
      </c>
      <c r="H918" s="175"/>
      <c r="I918" s="246">
        <f>IF(D918&lt;&gt;0,1,0)</f>
        <v>0</v>
      </c>
    </row>
    <row r="919" spans="1:9" s="22" customFormat="1" ht="94.5" x14ac:dyDescent="0.25">
      <c r="A919" s="94"/>
      <c r="B919" s="53" t="s">
        <v>951</v>
      </c>
      <c r="C919" s="41"/>
      <c r="D919" s="58"/>
      <c r="E919" s="42"/>
      <c r="F919" s="42"/>
      <c r="G919" s="44"/>
      <c r="H919" s="188"/>
      <c r="I919" s="246">
        <f>IF(I918=1,1,0)</f>
        <v>0</v>
      </c>
    </row>
    <row r="920" spans="1:9" s="22" customFormat="1" x14ac:dyDescent="0.3">
      <c r="A920" s="94"/>
      <c r="B920" s="43"/>
      <c r="C920" s="41"/>
      <c r="D920" s="58"/>
      <c r="E920" s="42"/>
      <c r="F920" s="42"/>
      <c r="G920" s="44"/>
      <c r="H920" s="175"/>
      <c r="I920" s="246">
        <f>IF(I919=1,1,0)</f>
        <v>0</v>
      </c>
    </row>
    <row r="921" spans="1:9" s="22" customFormat="1" x14ac:dyDescent="0.3">
      <c r="A921" s="94" t="s">
        <v>952</v>
      </c>
      <c r="B921" s="45" t="s">
        <v>953</v>
      </c>
      <c r="C921" s="41" t="s">
        <v>27</v>
      </c>
      <c r="D921" s="42"/>
      <c r="E921" s="42">
        <v>9.0500000000000007</v>
      </c>
      <c r="F921" s="42">
        <f>E921*(1+C$1910)</f>
        <v>11.101635000000002</v>
      </c>
      <c r="G921" s="42">
        <f>D921*F921</f>
        <v>0</v>
      </c>
      <c r="H921" s="175"/>
      <c r="I921" s="246">
        <f>IF(D921&lt;&gt;0,1,0)</f>
        <v>0</v>
      </c>
    </row>
    <row r="922" spans="1:9" s="22" customFormat="1" ht="78.75" x14ac:dyDescent="0.25">
      <c r="A922" s="94"/>
      <c r="B922" s="43" t="s">
        <v>954</v>
      </c>
      <c r="C922" s="41"/>
      <c r="D922" s="58"/>
      <c r="E922" s="42"/>
      <c r="F922" s="42"/>
      <c r="G922" s="44"/>
      <c r="H922" s="192"/>
      <c r="I922" s="246">
        <f>IF(I921=1,1,0)</f>
        <v>0</v>
      </c>
    </row>
    <row r="923" spans="1:9" s="22" customFormat="1" x14ac:dyDescent="0.3">
      <c r="A923" s="94"/>
      <c r="B923" s="43"/>
      <c r="C923" s="41"/>
      <c r="D923" s="58"/>
      <c r="E923" s="42"/>
      <c r="F923" s="42"/>
      <c r="G923" s="44"/>
      <c r="H923" s="175"/>
      <c r="I923" s="246">
        <f>IF(I922=1,1,0)</f>
        <v>0</v>
      </c>
    </row>
    <row r="924" spans="1:9" s="24" customFormat="1" ht="31.5" x14ac:dyDescent="0.25">
      <c r="A924" s="179" t="s">
        <v>955</v>
      </c>
      <c r="B924" s="51" t="s">
        <v>956</v>
      </c>
      <c r="C924" s="52" t="s">
        <v>27</v>
      </c>
      <c r="D924" s="215">
        <v>14</v>
      </c>
      <c r="E924" s="42">
        <v>148.15</v>
      </c>
      <c r="F924" s="42">
        <f>E924*(1+C$1910)</f>
        <v>181.73560500000002</v>
      </c>
      <c r="G924" s="42">
        <f>D924*F924</f>
        <v>2544.2984700000002</v>
      </c>
      <c r="H924" s="175" t="s">
        <v>1848</v>
      </c>
      <c r="I924" s="246">
        <f>IF(D924&lt;&gt;0,1,0)</f>
        <v>1</v>
      </c>
    </row>
    <row r="925" spans="1:9" s="24" customFormat="1" ht="78.75" x14ac:dyDescent="0.25">
      <c r="A925" s="179"/>
      <c r="B925" s="53" t="s">
        <v>957</v>
      </c>
      <c r="C925" s="52"/>
      <c r="D925" s="80"/>
      <c r="E925" s="42"/>
      <c r="F925" s="80"/>
      <c r="G925" s="80"/>
      <c r="H925" s="193"/>
      <c r="I925" s="246">
        <f>IF(I924=1,1,0)</f>
        <v>1</v>
      </c>
    </row>
    <row r="926" spans="1:9" s="24" customFormat="1" x14ac:dyDescent="0.3">
      <c r="A926" s="179"/>
      <c r="B926" s="53"/>
      <c r="C926" s="52"/>
      <c r="D926" s="80"/>
      <c r="E926" s="42"/>
      <c r="F926" s="80"/>
      <c r="G926" s="80"/>
      <c r="H926" s="193"/>
      <c r="I926" s="246">
        <f>IF(I925=1,1,0)</f>
        <v>1</v>
      </c>
    </row>
    <row r="927" spans="1:9" s="24" customFormat="1" ht="18.75" x14ac:dyDescent="0.25">
      <c r="A927" s="179" t="s">
        <v>958</v>
      </c>
      <c r="B927" s="51" t="s">
        <v>959</v>
      </c>
      <c r="C927" s="52" t="s">
        <v>27</v>
      </c>
      <c r="D927" s="42"/>
      <c r="E927" s="42">
        <v>222.96</v>
      </c>
      <c r="F927" s="42">
        <f>E927*(1+C$1910)</f>
        <v>273.50503200000003</v>
      </c>
      <c r="G927" s="42">
        <f>D927*F927</f>
        <v>0</v>
      </c>
      <c r="H927" s="193"/>
      <c r="I927" s="246">
        <f>IF(D927&lt;&gt;0,1,0)</f>
        <v>0</v>
      </c>
    </row>
    <row r="928" spans="1:9" s="24" customFormat="1" ht="78.75" x14ac:dyDescent="0.25">
      <c r="A928" s="179"/>
      <c r="B928" s="53" t="s">
        <v>957</v>
      </c>
      <c r="C928" s="52"/>
      <c r="D928" s="80"/>
      <c r="E928" s="42"/>
      <c r="F928" s="80"/>
      <c r="G928" s="80"/>
      <c r="H928" s="193"/>
      <c r="I928" s="246">
        <f>IF(I927=1,1,0)</f>
        <v>0</v>
      </c>
    </row>
    <row r="929" spans="1:9" s="24" customFormat="1" ht="21" x14ac:dyDescent="0.3">
      <c r="A929" s="179"/>
      <c r="B929" s="101"/>
      <c r="C929" s="52"/>
      <c r="D929" s="80"/>
      <c r="E929" s="42"/>
      <c r="F929" s="80"/>
      <c r="G929" s="80"/>
      <c r="H929" s="193"/>
      <c r="I929" s="246">
        <f>IF(I928=1,1,0)</f>
        <v>0</v>
      </c>
    </row>
    <row r="930" spans="1:9" s="24" customFormat="1" ht="18.75" x14ac:dyDescent="0.25">
      <c r="A930" s="179" t="s">
        <v>960</v>
      </c>
      <c r="B930" s="51" t="s">
        <v>961</v>
      </c>
      <c r="C930" s="52" t="s">
        <v>27</v>
      </c>
      <c r="D930" s="42"/>
      <c r="E930" s="42">
        <v>298.26</v>
      </c>
      <c r="F930" s="42">
        <f>E930*(1+C$1910)</f>
        <v>365.87554200000005</v>
      </c>
      <c r="G930" s="42">
        <f>D930*F930</f>
        <v>0</v>
      </c>
      <c r="H930" s="193"/>
      <c r="I930" s="246">
        <f>IF(D930&lt;&gt;0,1,0)</f>
        <v>0</v>
      </c>
    </row>
    <row r="931" spans="1:9" s="24" customFormat="1" ht="78.75" x14ac:dyDescent="0.25">
      <c r="A931" s="179"/>
      <c r="B931" s="53" t="s">
        <v>962</v>
      </c>
      <c r="C931" s="52"/>
      <c r="D931" s="80"/>
      <c r="E931" s="42"/>
      <c r="F931" s="80"/>
      <c r="G931" s="80"/>
      <c r="H931" s="193"/>
      <c r="I931" s="246">
        <f>IF(I930=1,1,0)</f>
        <v>0</v>
      </c>
    </row>
    <row r="932" spans="1:9" s="24" customFormat="1" x14ac:dyDescent="0.3">
      <c r="A932" s="179"/>
      <c r="B932" s="51"/>
      <c r="C932" s="52"/>
      <c r="D932" s="80"/>
      <c r="E932" s="42"/>
      <c r="F932" s="80"/>
      <c r="G932" s="80"/>
      <c r="H932" s="193"/>
      <c r="I932" s="246">
        <f>IF(I931=1,1,0)</f>
        <v>0</v>
      </c>
    </row>
    <row r="933" spans="1:9" s="24" customFormat="1" ht="18.75" x14ac:dyDescent="0.25">
      <c r="A933" s="179" t="s">
        <v>963</v>
      </c>
      <c r="B933" s="51" t="s">
        <v>964</v>
      </c>
      <c r="C933" s="52" t="s">
        <v>27</v>
      </c>
      <c r="D933" s="42"/>
      <c r="E933" s="42">
        <v>43.51</v>
      </c>
      <c r="F933" s="42">
        <f>E933*(1+C$1910)</f>
        <v>53.373717000000006</v>
      </c>
      <c r="G933" s="42">
        <f>D933*F933</f>
        <v>0</v>
      </c>
      <c r="H933" s="193"/>
      <c r="I933" s="246">
        <f>IF(D933&lt;&gt;0,1,0)</f>
        <v>0</v>
      </c>
    </row>
    <row r="934" spans="1:9" s="24" customFormat="1" ht="78.75" x14ac:dyDescent="0.25">
      <c r="A934" s="179"/>
      <c r="B934" s="53" t="s">
        <v>965</v>
      </c>
      <c r="C934" s="52"/>
      <c r="D934" s="80"/>
      <c r="E934" s="80"/>
      <c r="F934" s="80"/>
      <c r="G934" s="80"/>
      <c r="H934" s="193"/>
      <c r="I934" s="246">
        <f>IF(I933=1,1,0)</f>
        <v>0</v>
      </c>
    </row>
    <row r="935" spans="1:9" s="24" customFormat="1" x14ac:dyDescent="0.3">
      <c r="A935" s="179"/>
      <c r="B935" s="53"/>
      <c r="C935" s="52"/>
      <c r="D935" s="80"/>
      <c r="E935" s="80"/>
      <c r="F935" s="80"/>
      <c r="G935" s="80"/>
      <c r="H935" s="193"/>
      <c r="I935" s="246">
        <f>IF(I934=1,1,0)</f>
        <v>0</v>
      </c>
    </row>
    <row r="936" spans="1:9" s="22" customFormat="1" ht="18.75" x14ac:dyDescent="0.25">
      <c r="A936" s="94" t="s">
        <v>966</v>
      </c>
      <c r="B936" s="57" t="s">
        <v>967</v>
      </c>
      <c r="C936" s="41"/>
      <c r="D936" s="58"/>
      <c r="E936" s="42"/>
      <c r="F936" s="42"/>
      <c r="G936" s="44"/>
      <c r="H936" s="175"/>
      <c r="I936" s="246">
        <f>IF(D939&lt;&gt;0,1,IF(D941&lt;&gt;0,1,IF(D943&lt;&gt;0,1,IF(D945&lt;&gt;0,1,IF(D947&lt;&gt;0,1,IF(D949&lt;&gt;0,1,IF(D951&lt;&gt;0,1,IF(D953&lt;&gt;0,1,0))))))))+IF(D955&lt;&gt;0,1,IF(D957&lt;&gt;0,1,IF(D959&lt;&gt;0,1,IF(D961&lt;&gt;0,1,IF(D963&lt;&gt;0,1,IF(D965&lt;&gt;0,1,IF(D967&lt;&gt;0,1,0)))))))</f>
        <v>0</v>
      </c>
    </row>
    <row r="937" spans="1:9" s="22" customFormat="1" ht="47.25" x14ac:dyDescent="0.25">
      <c r="A937" s="94"/>
      <c r="B937" s="43" t="s">
        <v>968</v>
      </c>
      <c r="C937" s="41"/>
      <c r="D937" s="58"/>
      <c r="E937" s="42"/>
      <c r="F937" s="42"/>
      <c r="G937" s="44"/>
      <c r="H937" s="175"/>
      <c r="I937" s="246">
        <f>IF(I936=1,1,0)</f>
        <v>0</v>
      </c>
    </row>
    <row r="938" spans="1:9" s="22" customFormat="1" x14ac:dyDescent="0.3">
      <c r="A938" s="94"/>
      <c r="B938" s="43"/>
      <c r="C938" s="41"/>
      <c r="D938" s="58"/>
      <c r="E938" s="42"/>
      <c r="F938" s="42"/>
      <c r="G938" s="44"/>
      <c r="H938" s="175"/>
      <c r="I938" s="246">
        <f>IF(I937=1,1,0)</f>
        <v>0</v>
      </c>
    </row>
    <row r="939" spans="1:9" s="22" customFormat="1" ht="18.75" x14ac:dyDescent="0.25">
      <c r="A939" s="94" t="s">
        <v>969</v>
      </c>
      <c r="B939" s="45" t="s">
        <v>970</v>
      </c>
      <c r="C939" s="41" t="s">
        <v>27</v>
      </c>
      <c r="D939" s="42"/>
      <c r="E939" s="42">
        <v>12.58</v>
      </c>
      <c r="F939" s="42">
        <f>E939*(1+C$1910)</f>
        <v>15.431886000000002</v>
      </c>
      <c r="G939" s="42">
        <f>D939*F939</f>
        <v>0</v>
      </c>
      <c r="H939" s="175"/>
      <c r="I939" s="246">
        <f>IF(D939&lt;&gt;0,1,0)</f>
        <v>0</v>
      </c>
    </row>
    <row r="940" spans="1:9" s="22" customFormat="1" x14ac:dyDescent="0.3">
      <c r="A940" s="94"/>
      <c r="B940" s="43"/>
      <c r="C940" s="41"/>
      <c r="D940" s="58"/>
      <c r="E940" s="42"/>
      <c r="F940" s="42"/>
      <c r="G940" s="44"/>
      <c r="H940" s="175"/>
      <c r="I940" s="246">
        <f>IF(I939=1,1,0)</f>
        <v>0</v>
      </c>
    </row>
    <row r="941" spans="1:9" s="22" customFormat="1" ht="18.75" x14ac:dyDescent="0.25">
      <c r="A941" s="94" t="s">
        <v>971</v>
      </c>
      <c r="B941" s="45" t="s">
        <v>972</v>
      </c>
      <c r="C941" s="41" t="s">
        <v>27</v>
      </c>
      <c r="D941" s="42"/>
      <c r="E941" s="42">
        <v>12.21</v>
      </c>
      <c r="F941" s="42">
        <f>E941*(1+C$1910)</f>
        <v>14.978007000000003</v>
      </c>
      <c r="G941" s="42">
        <f>D941*F941</f>
        <v>0</v>
      </c>
      <c r="H941" s="175"/>
      <c r="I941" s="246">
        <f>IF(D941&lt;&gt;0,1,0)</f>
        <v>0</v>
      </c>
    </row>
    <row r="942" spans="1:9" s="22" customFormat="1" x14ac:dyDescent="0.3">
      <c r="A942" s="94"/>
      <c r="B942" s="43"/>
      <c r="C942" s="41"/>
      <c r="D942" s="58"/>
      <c r="E942" s="42"/>
      <c r="F942" s="42"/>
      <c r="G942" s="44"/>
      <c r="H942" s="175"/>
      <c r="I942" s="246">
        <f>IF(I941=1,1,0)</f>
        <v>0</v>
      </c>
    </row>
    <row r="943" spans="1:9" s="22" customFormat="1" ht="18.75" x14ac:dyDescent="0.25">
      <c r="A943" s="94" t="s">
        <v>973</v>
      </c>
      <c r="B943" s="45" t="s">
        <v>974</v>
      </c>
      <c r="C943" s="41" t="s">
        <v>27</v>
      </c>
      <c r="D943" s="42"/>
      <c r="E943" s="42">
        <v>12.8</v>
      </c>
      <c r="F943" s="42">
        <f>E943*(1+C$1910)</f>
        <v>15.701760000000002</v>
      </c>
      <c r="G943" s="42">
        <f>D943*F943</f>
        <v>0</v>
      </c>
      <c r="H943" s="183"/>
      <c r="I943" s="246">
        <f>IF(D943&lt;&gt;0,1,0)</f>
        <v>0</v>
      </c>
    </row>
    <row r="944" spans="1:9" s="22" customFormat="1" x14ac:dyDescent="0.3">
      <c r="A944" s="94"/>
      <c r="B944" s="43"/>
      <c r="C944" s="41"/>
      <c r="D944" s="58"/>
      <c r="E944" s="42"/>
      <c r="F944" s="42"/>
      <c r="G944" s="44"/>
      <c r="H944" s="183"/>
      <c r="I944" s="246">
        <f>IF(I943=1,1,0)</f>
        <v>0</v>
      </c>
    </row>
    <row r="945" spans="1:9" s="22" customFormat="1" ht="18.75" x14ac:dyDescent="0.25">
      <c r="A945" s="94" t="s">
        <v>975</v>
      </c>
      <c r="B945" s="45" t="s">
        <v>976</v>
      </c>
      <c r="C945" s="41" t="s">
        <v>27</v>
      </c>
      <c r="D945" s="42"/>
      <c r="E945" s="42">
        <v>14.67</v>
      </c>
      <c r="F945" s="42">
        <f>E945*(1+C$1910)</f>
        <v>17.995689000000002</v>
      </c>
      <c r="G945" s="42">
        <f>D945*F945</f>
        <v>0</v>
      </c>
      <c r="H945" s="183"/>
      <c r="I945" s="246">
        <f>IF(D945&lt;&gt;0,1,0)</f>
        <v>0</v>
      </c>
    </row>
    <row r="946" spans="1:9" s="22" customFormat="1" x14ac:dyDescent="0.3">
      <c r="A946" s="94"/>
      <c r="B946" s="43"/>
      <c r="C946" s="41"/>
      <c r="D946" s="58"/>
      <c r="E946" s="42"/>
      <c r="F946" s="42"/>
      <c r="G946" s="44"/>
      <c r="H946" s="183"/>
      <c r="I946" s="246">
        <f>IF(I945=1,1,0)</f>
        <v>0</v>
      </c>
    </row>
    <row r="947" spans="1:9" s="22" customFormat="1" ht="18.75" x14ac:dyDescent="0.25">
      <c r="A947" s="94" t="s">
        <v>977</v>
      </c>
      <c r="B947" s="45" t="s">
        <v>978</v>
      </c>
      <c r="C947" s="41" t="s">
        <v>27</v>
      </c>
      <c r="D947" s="42"/>
      <c r="E947" s="42">
        <v>14.92</v>
      </c>
      <c r="F947" s="42">
        <f>E947*(1+C$1910)</f>
        <v>18.302364000000001</v>
      </c>
      <c r="G947" s="42">
        <f>D947*F947</f>
        <v>0</v>
      </c>
      <c r="H947" s="183"/>
      <c r="I947" s="246">
        <f>IF(D947&lt;&gt;0,1,0)</f>
        <v>0</v>
      </c>
    </row>
    <row r="948" spans="1:9" s="22" customFormat="1" x14ac:dyDescent="0.3">
      <c r="A948" s="94"/>
      <c r="B948" s="43"/>
      <c r="C948" s="41"/>
      <c r="D948" s="58"/>
      <c r="E948" s="42"/>
      <c r="F948" s="42"/>
      <c r="G948" s="44"/>
      <c r="H948" s="183"/>
      <c r="I948" s="246">
        <f>IF(I947=1,1,0)</f>
        <v>0</v>
      </c>
    </row>
    <row r="949" spans="1:9" s="22" customFormat="1" ht="18.75" x14ac:dyDescent="0.25">
      <c r="A949" s="94" t="s">
        <v>979</v>
      </c>
      <c r="B949" s="45" t="s">
        <v>980</v>
      </c>
      <c r="C949" s="41" t="s">
        <v>27</v>
      </c>
      <c r="D949" s="42"/>
      <c r="E949" s="42">
        <v>17.239999999999998</v>
      </c>
      <c r="F949" s="42">
        <f>E949*(1+C$1910)</f>
        <v>21.148308</v>
      </c>
      <c r="G949" s="42">
        <f>D949*F949</f>
        <v>0</v>
      </c>
      <c r="H949" s="183"/>
      <c r="I949" s="246">
        <f>IF(D949&lt;&gt;0,1,0)</f>
        <v>0</v>
      </c>
    </row>
    <row r="950" spans="1:9" s="22" customFormat="1" x14ac:dyDescent="0.3">
      <c r="A950" s="94"/>
      <c r="B950" s="43"/>
      <c r="C950" s="41"/>
      <c r="D950" s="58"/>
      <c r="E950" s="42"/>
      <c r="F950" s="42"/>
      <c r="G950" s="44"/>
      <c r="H950" s="183"/>
      <c r="I950" s="246">
        <f>IF(I949=1,1,0)</f>
        <v>0</v>
      </c>
    </row>
    <row r="951" spans="1:9" s="22" customFormat="1" ht="18.75" x14ac:dyDescent="0.25">
      <c r="A951" s="94" t="s">
        <v>981</v>
      </c>
      <c r="B951" s="45" t="s">
        <v>982</v>
      </c>
      <c r="C951" s="41" t="s">
        <v>27</v>
      </c>
      <c r="D951" s="42"/>
      <c r="E951" s="42">
        <v>17.89</v>
      </c>
      <c r="F951" s="42">
        <f>E951*(1+C$1910)</f>
        <v>21.945663000000003</v>
      </c>
      <c r="G951" s="42">
        <f>D951*F951</f>
        <v>0</v>
      </c>
      <c r="H951" s="175"/>
      <c r="I951" s="246">
        <f>IF(D951&lt;&gt;0,1,0)</f>
        <v>0</v>
      </c>
    </row>
    <row r="952" spans="1:9" s="22" customFormat="1" x14ac:dyDescent="0.3">
      <c r="A952" s="94"/>
      <c r="B952" s="43"/>
      <c r="C952" s="41"/>
      <c r="D952" s="58"/>
      <c r="E952" s="42"/>
      <c r="F952" s="42"/>
      <c r="G952" s="44"/>
      <c r="H952" s="183"/>
      <c r="I952" s="246">
        <f>IF(I951=1,1,0)</f>
        <v>0</v>
      </c>
    </row>
    <row r="953" spans="1:9" s="22" customFormat="1" ht="18.75" x14ac:dyDescent="0.25">
      <c r="A953" s="94" t="s">
        <v>983</v>
      </c>
      <c r="B953" s="45" t="s">
        <v>984</v>
      </c>
      <c r="C953" s="41" t="s">
        <v>27</v>
      </c>
      <c r="D953" s="42"/>
      <c r="E953" s="42">
        <v>17.5</v>
      </c>
      <c r="F953" s="42">
        <f>E953*(1+C$1910)</f>
        <v>21.467250000000003</v>
      </c>
      <c r="G953" s="42">
        <f>D953*F953</f>
        <v>0</v>
      </c>
      <c r="H953" s="175"/>
      <c r="I953" s="246">
        <f>IF(D953&lt;&gt;0,1,0)</f>
        <v>0</v>
      </c>
    </row>
    <row r="954" spans="1:9" s="22" customFormat="1" x14ac:dyDescent="0.3">
      <c r="A954" s="94"/>
      <c r="B954" s="43"/>
      <c r="C954" s="41"/>
      <c r="D954" s="58"/>
      <c r="E954" s="42"/>
      <c r="F954" s="42"/>
      <c r="G954" s="44"/>
      <c r="H954" s="183"/>
      <c r="I954" s="246">
        <f>IF(I953=1,1,0)</f>
        <v>0</v>
      </c>
    </row>
    <row r="955" spans="1:9" s="22" customFormat="1" ht="18.75" x14ac:dyDescent="0.25">
      <c r="A955" s="94" t="s">
        <v>985</v>
      </c>
      <c r="B955" s="45" t="s">
        <v>986</v>
      </c>
      <c r="C955" s="41" t="s">
        <v>27</v>
      </c>
      <c r="D955" s="42"/>
      <c r="E955" s="42">
        <v>17.670000000000002</v>
      </c>
      <c r="F955" s="42">
        <f>E955*(1+C$1910)</f>
        <v>21.675789000000005</v>
      </c>
      <c r="G955" s="42">
        <f>D955*F955</f>
        <v>0</v>
      </c>
      <c r="H955" s="175"/>
      <c r="I955" s="246">
        <f>IF(D955&lt;&gt;0,1,0)</f>
        <v>0</v>
      </c>
    </row>
    <row r="956" spans="1:9" s="22" customFormat="1" x14ac:dyDescent="0.3">
      <c r="A956" s="94"/>
      <c r="B956" s="45"/>
      <c r="C956" s="41"/>
      <c r="D956" s="58"/>
      <c r="E956" s="42"/>
      <c r="F956" s="42"/>
      <c r="G956" s="44"/>
      <c r="H956" s="183"/>
      <c r="I956" s="246">
        <f>IF(I955=1,1,0)</f>
        <v>0</v>
      </c>
    </row>
    <row r="957" spans="1:9" s="22" customFormat="1" ht="18.75" x14ac:dyDescent="0.25">
      <c r="A957" s="94" t="s">
        <v>987</v>
      </c>
      <c r="B957" s="45" t="s">
        <v>988</v>
      </c>
      <c r="C957" s="41" t="s">
        <v>27</v>
      </c>
      <c r="D957" s="42"/>
      <c r="E957" s="42">
        <v>12.24</v>
      </c>
      <c r="F957" s="42">
        <f>E957*(1+C$1910)</f>
        <v>15.014808000000002</v>
      </c>
      <c r="G957" s="42">
        <f>D957*F957</f>
        <v>0</v>
      </c>
      <c r="H957" s="175"/>
      <c r="I957" s="246">
        <f>IF(D957&lt;&gt;0,1,0)</f>
        <v>0</v>
      </c>
    </row>
    <row r="958" spans="1:9" s="22" customFormat="1" x14ac:dyDescent="0.3">
      <c r="A958" s="94"/>
      <c r="B958" s="45"/>
      <c r="C958" s="41"/>
      <c r="D958" s="58"/>
      <c r="E958" s="42"/>
      <c r="F958" s="42"/>
      <c r="G958" s="44"/>
      <c r="H958" s="183"/>
      <c r="I958" s="246">
        <f>IF(I957=1,1,0)</f>
        <v>0</v>
      </c>
    </row>
    <row r="959" spans="1:9" s="22" customFormat="1" ht="18.75" x14ac:dyDescent="0.25">
      <c r="A959" s="94" t="s">
        <v>989</v>
      </c>
      <c r="B959" s="45" t="s">
        <v>990</v>
      </c>
      <c r="C959" s="41" t="s">
        <v>27</v>
      </c>
      <c r="D959" s="42"/>
      <c r="E959" s="42">
        <v>15.35</v>
      </c>
      <c r="F959" s="42">
        <f>E959*(1+C$1910)</f>
        <v>18.829845000000002</v>
      </c>
      <c r="G959" s="42">
        <f>D959*F959</f>
        <v>0</v>
      </c>
      <c r="H959" s="175"/>
      <c r="I959" s="246">
        <f>IF(D959&lt;&gt;0,1,0)</f>
        <v>0</v>
      </c>
    </row>
    <row r="960" spans="1:9" s="22" customFormat="1" x14ac:dyDescent="0.3">
      <c r="A960" s="94"/>
      <c r="B960" s="45"/>
      <c r="C960" s="41"/>
      <c r="D960" s="58"/>
      <c r="E960" s="42"/>
      <c r="F960" s="42"/>
      <c r="G960" s="44"/>
      <c r="H960" s="175"/>
      <c r="I960" s="246">
        <f>IF(I959=1,1,0)</f>
        <v>0</v>
      </c>
    </row>
    <row r="961" spans="1:9" s="22" customFormat="1" ht="18.75" x14ac:dyDescent="0.25">
      <c r="A961" s="94" t="s">
        <v>991</v>
      </c>
      <c r="B961" s="92" t="s">
        <v>992</v>
      </c>
      <c r="C961" s="41" t="s">
        <v>27</v>
      </c>
      <c r="D961" s="42"/>
      <c r="E961" s="42">
        <v>29.19</v>
      </c>
      <c r="F961" s="42">
        <f>E961*(1+C$1910)</f>
        <v>35.807373000000005</v>
      </c>
      <c r="G961" s="42">
        <f>D961*F961</f>
        <v>0</v>
      </c>
      <c r="H961" s="175"/>
      <c r="I961" s="246">
        <f>IF(D961&lt;&gt;0,1,0)</f>
        <v>0</v>
      </c>
    </row>
    <row r="962" spans="1:9" s="22" customFormat="1" x14ac:dyDescent="0.3">
      <c r="A962" s="94"/>
      <c r="B962" s="92"/>
      <c r="C962" s="41"/>
      <c r="D962" s="58"/>
      <c r="E962" s="42"/>
      <c r="F962" s="42"/>
      <c r="G962" s="44"/>
      <c r="H962" s="175"/>
      <c r="I962" s="246">
        <f>IF(I961=1,1,0)</f>
        <v>0</v>
      </c>
    </row>
    <row r="963" spans="1:9" s="22" customFormat="1" ht="18.75" x14ac:dyDescent="0.25">
      <c r="A963" s="94" t="s">
        <v>993</v>
      </c>
      <c r="B963" s="92" t="s">
        <v>994</v>
      </c>
      <c r="C963" s="41" t="s">
        <v>27</v>
      </c>
      <c r="D963" s="42"/>
      <c r="E963" s="42">
        <v>20.37</v>
      </c>
      <c r="F963" s="42">
        <f>E963*(1+C$1910)</f>
        <v>24.987879000000003</v>
      </c>
      <c r="G963" s="42">
        <f>D963*F963</f>
        <v>0</v>
      </c>
      <c r="H963" s="175"/>
      <c r="I963" s="246">
        <f>IF(D963&lt;&gt;0,1,0)</f>
        <v>0</v>
      </c>
    </row>
    <row r="964" spans="1:9" s="22" customFormat="1" x14ac:dyDescent="0.3">
      <c r="A964" s="94"/>
      <c r="B964" s="92"/>
      <c r="C964" s="41"/>
      <c r="D964" s="58"/>
      <c r="E964" s="42"/>
      <c r="F964" s="42"/>
      <c r="G964" s="44"/>
      <c r="H964" s="175"/>
      <c r="I964" s="246">
        <f>IF(I963=1,1,0)</f>
        <v>0</v>
      </c>
    </row>
    <row r="965" spans="1:9" s="22" customFormat="1" ht="18.75" x14ac:dyDescent="0.25">
      <c r="A965" s="94" t="s">
        <v>995</v>
      </c>
      <c r="B965" s="92" t="s">
        <v>996</v>
      </c>
      <c r="C965" s="41" t="s">
        <v>27</v>
      </c>
      <c r="D965" s="42"/>
      <c r="E965" s="42">
        <v>25.22</v>
      </c>
      <c r="F965" s="42">
        <f>E965*(1+C$1910)</f>
        <v>30.937374000000002</v>
      </c>
      <c r="G965" s="42">
        <f>D965*F965</f>
        <v>0</v>
      </c>
      <c r="H965" s="175"/>
      <c r="I965" s="246">
        <f>IF(D965&lt;&gt;0,1,0)</f>
        <v>0</v>
      </c>
    </row>
    <row r="966" spans="1:9" s="22" customFormat="1" x14ac:dyDescent="0.3">
      <c r="A966" s="94"/>
      <c r="B966" s="92"/>
      <c r="C966" s="41"/>
      <c r="D966" s="58"/>
      <c r="E966" s="42"/>
      <c r="F966" s="42"/>
      <c r="G966" s="44"/>
      <c r="H966" s="175"/>
      <c r="I966" s="246">
        <f>IF(I965=1,1,0)</f>
        <v>0</v>
      </c>
    </row>
    <row r="967" spans="1:9" s="22" customFormat="1" ht="18.75" x14ac:dyDescent="0.25">
      <c r="A967" s="94" t="s">
        <v>997</v>
      </c>
      <c r="B967" s="92" t="s">
        <v>998</v>
      </c>
      <c r="C967" s="41" t="s">
        <v>27</v>
      </c>
      <c r="D967" s="42"/>
      <c r="E967" s="42">
        <v>83.71</v>
      </c>
      <c r="F967" s="42">
        <f>E967*(1+C$1910)</f>
        <v>102.687057</v>
      </c>
      <c r="G967" s="42">
        <f>D967*F967</f>
        <v>0</v>
      </c>
      <c r="H967" s="175"/>
      <c r="I967" s="246">
        <f>IF(D967&lt;&gt;0,1,0)</f>
        <v>0</v>
      </c>
    </row>
    <row r="968" spans="1:9" s="22" customFormat="1" x14ac:dyDescent="0.3">
      <c r="A968" s="94"/>
      <c r="B968" s="45"/>
      <c r="C968" s="41"/>
      <c r="D968" s="58"/>
      <c r="E968" s="42"/>
      <c r="F968" s="42"/>
      <c r="G968" s="44"/>
      <c r="H968" s="175"/>
      <c r="I968" s="246">
        <f>IF(I967=1,1,0)</f>
        <v>0</v>
      </c>
    </row>
    <row r="969" spans="1:9" s="22" customFormat="1" ht="18.75" x14ac:dyDescent="0.25">
      <c r="A969" s="94" t="s">
        <v>999</v>
      </c>
      <c r="B969" s="57" t="s">
        <v>1000</v>
      </c>
      <c r="C969" s="41"/>
      <c r="D969" s="58"/>
      <c r="E969" s="42"/>
      <c r="F969" s="42"/>
      <c r="G969" s="44"/>
      <c r="H969" s="175"/>
      <c r="I969" s="246">
        <f>IF(D972&lt;&gt;0,1,IF(D974&lt;&gt;0,1,IF(D976&lt;&gt;0,1,IF(D978&lt;&gt;0,1,IF(D980&lt;&gt;0,1,IF(D982&lt;&gt;0,1,0))))))</f>
        <v>1</v>
      </c>
    </row>
    <row r="970" spans="1:9" s="22" customFormat="1" ht="94.5" x14ac:dyDescent="0.25">
      <c r="A970" s="94"/>
      <c r="B970" s="43" t="s">
        <v>1001</v>
      </c>
      <c r="C970" s="41"/>
      <c r="D970" s="58"/>
      <c r="E970" s="42"/>
      <c r="F970" s="42"/>
      <c r="G970" s="44"/>
      <c r="H970" s="175"/>
      <c r="I970" s="246">
        <f>IF(I969=1,1,0)</f>
        <v>1</v>
      </c>
    </row>
    <row r="971" spans="1:9" s="22" customFormat="1" x14ac:dyDescent="0.3">
      <c r="A971" s="94"/>
      <c r="B971" s="43"/>
      <c r="C971" s="41"/>
      <c r="D971" s="58"/>
      <c r="E971" s="42"/>
      <c r="F971" s="42"/>
      <c r="G971" s="44"/>
      <c r="H971" s="175"/>
      <c r="I971" s="246">
        <f>IF(I970=1,1,0)</f>
        <v>1</v>
      </c>
    </row>
    <row r="972" spans="1:9" s="22" customFormat="1" ht="31.5" x14ac:dyDescent="0.25">
      <c r="A972" s="94" t="s">
        <v>1002</v>
      </c>
      <c r="B972" s="92" t="s">
        <v>1003</v>
      </c>
      <c r="C972" s="41" t="s">
        <v>27</v>
      </c>
      <c r="D972" s="42"/>
      <c r="E972" s="42">
        <v>118.39</v>
      </c>
      <c r="F972" s="42">
        <f>E972*(1+C$1910)</f>
        <v>145.22901300000001</v>
      </c>
      <c r="G972" s="42">
        <f>D972*F972</f>
        <v>0</v>
      </c>
      <c r="H972" s="175"/>
      <c r="I972" s="246">
        <f>IF(D972&lt;&gt;0,1,0)</f>
        <v>0</v>
      </c>
    </row>
    <row r="973" spans="1:9" s="22" customFormat="1" x14ac:dyDescent="0.3">
      <c r="A973" s="94"/>
      <c r="B973" s="91"/>
      <c r="C973" s="41"/>
      <c r="D973" s="58"/>
      <c r="E973" s="42"/>
      <c r="F973" s="42"/>
      <c r="G973" s="44"/>
      <c r="H973" s="175"/>
      <c r="I973" s="246">
        <f>IF(I972=1,1,0)</f>
        <v>0</v>
      </c>
    </row>
    <row r="974" spans="1:9" s="22" customFormat="1" ht="31.5" x14ac:dyDescent="0.25">
      <c r="A974" s="94" t="s">
        <v>1004</v>
      </c>
      <c r="B974" s="92" t="s">
        <v>1005</v>
      </c>
      <c r="C974" s="41" t="s">
        <v>27</v>
      </c>
      <c r="D974" s="215">
        <v>3</v>
      </c>
      <c r="E974" s="42">
        <v>177.92</v>
      </c>
      <c r="F974" s="42">
        <f>E974*(1+C$1910)</f>
        <v>218.25446400000001</v>
      </c>
      <c r="G974" s="42">
        <f>D974*F974</f>
        <v>654.76339200000007</v>
      </c>
      <c r="H974" s="175" t="s">
        <v>1848</v>
      </c>
      <c r="I974" s="246">
        <f>IF(D974&lt;&gt;0,1,0)</f>
        <v>1</v>
      </c>
    </row>
    <row r="975" spans="1:9" s="22" customFormat="1" x14ac:dyDescent="0.3">
      <c r="A975" s="94"/>
      <c r="B975" s="91"/>
      <c r="C975" s="41"/>
      <c r="D975" s="58"/>
      <c r="E975" s="42"/>
      <c r="F975" s="42"/>
      <c r="G975" s="44"/>
      <c r="H975" s="175"/>
      <c r="I975" s="246">
        <f>IF(I974=1,1,0)</f>
        <v>1</v>
      </c>
    </row>
    <row r="976" spans="1:9" s="22" customFormat="1" ht="31.5" x14ac:dyDescent="0.25">
      <c r="A976" s="94" t="s">
        <v>1006</v>
      </c>
      <c r="B976" s="92" t="s">
        <v>1007</v>
      </c>
      <c r="C976" s="41" t="s">
        <v>27</v>
      </c>
      <c r="D976" s="42"/>
      <c r="E976" s="42">
        <v>210.29</v>
      </c>
      <c r="F976" s="42">
        <f>E976*(1+C$1910)</f>
        <v>257.96274299999999</v>
      </c>
      <c r="G976" s="42">
        <f>D976*F976</f>
        <v>0</v>
      </c>
      <c r="H976" s="175"/>
      <c r="I976" s="246">
        <f>IF(D976&lt;&gt;0,1,0)</f>
        <v>0</v>
      </c>
    </row>
    <row r="977" spans="1:9" s="22" customFormat="1" x14ac:dyDescent="0.3">
      <c r="A977" s="94"/>
      <c r="B977" s="91"/>
      <c r="C977" s="41"/>
      <c r="D977" s="58"/>
      <c r="E977" s="42"/>
      <c r="F977" s="42"/>
      <c r="G977" s="44"/>
      <c r="H977" s="175"/>
      <c r="I977" s="246">
        <f>IF(I976=1,1,0)</f>
        <v>0</v>
      </c>
    </row>
    <row r="978" spans="1:9" s="22" customFormat="1" ht="31.5" x14ac:dyDescent="0.25">
      <c r="A978" s="94" t="s">
        <v>1008</v>
      </c>
      <c r="B978" s="92" t="s">
        <v>1009</v>
      </c>
      <c r="C978" s="41" t="s">
        <v>27</v>
      </c>
      <c r="D978" s="42"/>
      <c r="E978" s="42">
        <v>286.64999999999998</v>
      </c>
      <c r="F978" s="42">
        <f>E978*(1+C$1910)</f>
        <v>351.633555</v>
      </c>
      <c r="G978" s="42">
        <f>D978*F978</f>
        <v>0</v>
      </c>
      <c r="H978" s="175"/>
      <c r="I978" s="246">
        <f>IF(D978&lt;&gt;0,1,0)</f>
        <v>0</v>
      </c>
    </row>
    <row r="979" spans="1:9" s="22" customFormat="1" x14ac:dyDescent="0.3">
      <c r="A979" s="94"/>
      <c r="B979" s="91"/>
      <c r="C979" s="41"/>
      <c r="D979" s="58"/>
      <c r="E979" s="42"/>
      <c r="F979" s="42"/>
      <c r="G979" s="44"/>
      <c r="H979" s="175"/>
      <c r="I979" s="246">
        <f>IF(I978=1,1,0)</f>
        <v>0</v>
      </c>
    </row>
    <row r="980" spans="1:9" s="22" customFormat="1" ht="31.5" x14ac:dyDescent="0.25">
      <c r="A980" s="94" t="s">
        <v>1010</v>
      </c>
      <c r="B980" s="92" t="s">
        <v>1011</v>
      </c>
      <c r="C980" s="41" t="s">
        <v>27</v>
      </c>
      <c r="D980" s="215">
        <v>2</v>
      </c>
      <c r="E980" s="42">
        <v>387.11</v>
      </c>
      <c r="F980" s="42">
        <f>E980*(1+C$1910)</f>
        <v>474.86783700000007</v>
      </c>
      <c r="G980" s="42">
        <f>D980*F980</f>
        <v>949.73567400000013</v>
      </c>
      <c r="H980" s="175" t="s">
        <v>1848</v>
      </c>
      <c r="I980" s="246">
        <f>IF(D980&lt;&gt;0,1,0)</f>
        <v>1</v>
      </c>
    </row>
    <row r="981" spans="1:9" s="22" customFormat="1" x14ac:dyDescent="0.3">
      <c r="A981" s="94"/>
      <c r="B981" s="91"/>
      <c r="C981" s="41"/>
      <c r="D981" s="58"/>
      <c r="E981" s="42"/>
      <c r="F981" s="42"/>
      <c r="G981" s="44"/>
      <c r="H981" s="183"/>
      <c r="I981" s="246">
        <f>IF(I980=1,1,0)</f>
        <v>1</v>
      </c>
    </row>
    <row r="982" spans="1:9" s="22" customFormat="1" ht="31.5" x14ac:dyDescent="0.25">
      <c r="A982" s="94" t="s">
        <v>1012</v>
      </c>
      <c r="B982" s="92" t="s">
        <v>1013</v>
      </c>
      <c r="C982" s="41" t="s">
        <v>27</v>
      </c>
      <c r="D982" s="215">
        <v>4</v>
      </c>
      <c r="E982" s="42">
        <v>507.54</v>
      </c>
      <c r="F982" s="42">
        <f>E982*(1+C$1910)</f>
        <v>622.59931800000004</v>
      </c>
      <c r="G982" s="42">
        <f>D982*F982</f>
        <v>2490.3972720000002</v>
      </c>
      <c r="H982" s="175" t="s">
        <v>1848</v>
      </c>
      <c r="I982" s="246">
        <f>IF(D982&lt;&gt;0,1,0)</f>
        <v>1</v>
      </c>
    </row>
    <row r="983" spans="1:9" s="22" customFormat="1" x14ac:dyDescent="0.3">
      <c r="A983" s="94"/>
      <c r="B983" s="43"/>
      <c r="C983" s="41"/>
      <c r="D983" s="58"/>
      <c r="E983" s="42"/>
      <c r="F983" s="42"/>
      <c r="G983" s="44"/>
      <c r="H983" s="175"/>
      <c r="I983" s="246">
        <f>IF(I982=1,1,0)</f>
        <v>1</v>
      </c>
    </row>
    <row r="984" spans="1:9" s="22" customFormat="1" ht="18.75" customHeight="1" x14ac:dyDescent="0.3">
      <c r="A984" s="223" t="s">
        <v>1968</v>
      </c>
      <c r="B984" s="224"/>
      <c r="C984" s="217"/>
      <c r="D984" s="238"/>
      <c r="E984" s="209" t="s">
        <v>67</v>
      </c>
      <c r="F984" s="237"/>
      <c r="G984" s="66">
        <f>SUM(G706:G983)</f>
        <v>1053619.9706954702</v>
      </c>
      <c r="H984" s="175"/>
      <c r="I984" s="245" t="s">
        <v>1973</v>
      </c>
    </row>
    <row r="985" spans="1:9" s="22" customFormat="1" x14ac:dyDescent="0.3">
      <c r="A985" s="172">
        <v>110000</v>
      </c>
      <c r="B985" s="228" t="s">
        <v>1014</v>
      </c>
      <c r="C985" s="229"/>
      <c r="D985" s="233"/>
      <c r="E985" s="230"/>
      <c r="F985" s="230"/>
      <c r="G985" s="232"/>
      <c r="H985" s="175"/>
      <c r="I985" s="245" t="s">
        <v>1973</v>
      </c>
    </row>
    <row r="986" spans="1:9" s="22" customFormat="1" ht="31.5" x14ac:dyDescent="0.25">
      <c r="A986" s="174">
        <v>110100</v>
      </c>
      <c r="B986" s="57" t="s">
        <v>1015</v>
      </c>
      <c r="C986" s="41"/>
      <c r="D986" s="58"/>
      <c r="E986" s="42"/>
      <c r="F986" s="42"/>
      <c r="G986" s="44"/>
      <c r="H986" s="175"/>
      <c r="I986" s="246">
        <f>IF(D989&lt;&gt;0,1,IF(D991&lt;&gt;0,1,IF(D993&lt;&gt;0,1,IF(D995&lt;&gt;0,1,IF(D997&lt;&gt;0,1,IF(D999&lt;&gt;0,1,IF(D1001&lt;&gt;0,1,0)))))))</f>
        <v>0</v>
      </c>
    </row>
    <row r="987" spans="1:9" s="22" customFormat="1" ht="207" customHeight="1" x14ac:dyDescent="0.25">
      <c r="A987" s="94"/>
      <c r="B987" s="43" t="s">
        <v>1016</v>
      </c>
      <c r="C987" s="41"/>
      <c r="D987" s="58"/>
      <c r="E987" s="42"/>
      <c r="F987" s="42"/>
      <c r="G987" s="44"/>
      <c r="H987" s="175"/>
      <c r="I987" s="246">
        <f>IF(I986=1,1,0)</f>
        <v>0</v>
      </c>
    </row>
    <row r="988" spans="1:9" s="22" customFormat="1" x14ac:dyDescent="0.3">
      <c r="A988" s="94"/>
      <c r="B988" s="57"/>
      <c r="C988" s="41"/>
      <c r="D988" s="58"/>
      <c r="E988" s="42"/>
      <c r="F988" s="42"/>
      <c r="G988" s="44"/>
      <c r="H988" s="175"/>
      <c r="I988" s="246">
        <f>IF(I987=1,1,0)</f>
        <v>0</v>
      </c>
    </row>
    <row r="989" spans="1:9" s="22" customFormat="1" x14ac:dyDescent="0.3">
      <c r="A989" s="94" t="s">
        <v>1017</v>
      </c>
      <c r="B989" s="45" t="s">
        <v>1018</v>
      </c>
      <c r="C989" s="41" t="s">
        <v>27</v>
      </c>
      <c r="D989" s="42"/>
      <c r="E989" s="42">
        <v>556.22</v>
      </c>
      <c r="F989" s="42">
        <f>E989*(1+C$1910)</f>
        <v>682.3150740000001</v>
      </c>
      <c r="G989" s="42">
        <f>D989*F989</f>
        <v>0</v>
      </c>
      <c r="H989" s="175"/>
      <c r="I989" s="246">
        <f>IF(D989&lt;&gt;0,1,0)</f>
        <v>0</v>
      </c>
    </row>
    <row r="990" spans="1:9" s="22" customFormat="1" x14ac:dyDescent="0.3">
      <c r="A990" s="94"/>
      <c r="B990" s="43"/>
      <c r="C990" s="41"/>
      <c r="D990" s="58"/>
      <c r="E990" s="42"/>
      <c r="F990" s="42"/>
      <c r="G990" s="44"/>
      <c r="H990" s="183"/>
      <c r="I990" s="246">
        <f>IF(I989=1,1,0)</f>
        <v>0</v>
      </c>
    </row>
    <row r="991" spans="1:9" s="22" customFormat="1" x14ac:dyDescent="0.3">
      <c r="A991" s="94" t="s">
        <v>1019</v>
      </c>
      <c r="B991" s="45" t="s">
        <v>1020</v>
      </c>
      <c r="C991" s="41" t="s">
        <v>27</v>
      </c>
      <c r="D991" s="42"/>
      <c r="E991" s="42">
        <v>564.91999999999996</v>
      </c>
      <c r="F991" s="42">
        <f>E991*(1+C$1910)</f>
        <v>692.98736400000007</v>
      </c>
      <c r="G991" s="42">
        <f>D991*F991</f>
        <v>0</v>
      </c>
      <c r="H991" s="175"/>
      <c r="I991" s="246">
        <f>IF(D991&lt;&gt;0,1,0)</f>
        <v>0</v>
      </c>
    </row>
    <row r="992" spans="1:9" s="22" customFormat="1" x14ac:dyDescent="0.3">
      <c r="A992" s="94"/>
      <c r="B992" s="43"/>
      <c r="C992" s="41"/>
      <c r="D992" s="58"/>
      <c r="E992" s="42"/>
      <c r="F992" s="42"/>
      <c r="G992" s="44"/>
      <c r="H992" s="183"/>
      <c r="I992" s="246">
        <f>IF(I991=1,1,0)</f>
        <v>0</v>
      </c>
    </row>
    <row r="993" spans="1:9" s="22" customFormat="1" x14ac:dyDescent="0.3">
      <c r="A993" s="94" t="s">
        <v>1021</v>
      </c>
      <c r="B993" s="45" t="s">
        <v>1022</v>
      </c>
      <c r="C993" s="41" t="s">
        <v>27</v>
      </c>
      <c r="D993" s="42"/>
      <c r="E993" s="42">
        <v>573.64</v>
      </c>
      <c r="F993" s="42">
        <f>E993*(1+C$1910)</f>
        <v>703.68418800000006</v>
      </c>
      <c r="G993" s="42">
        <f>D993*F993</f>
        <v>0</v>
      </c>
      <c r="H993" s="175"/>
      <c r="I993" s="246">
        <f>IF(D993&lt;&gt;0,1,0)</f>
        <v>0</v>
      </c>
    </row>
    <row r="994" spans="1:9" s="22" customFormat="1" x14ac:dyDescent="0.3">
      <c r="A994" s="94"/>
      <c r="B994" s="43"/>
      <c r="C994" s="41"/>
      <c r="D994" s="58"/>
      <c r="E994" s="42"/>
      <c r="F994" s="42"/>
      <c r="G994" s="44"/>
      <c r="H994" s="183"/>
      <c r="I994" s="246">
        <f>IF(I993=1,1,0)</f>
        <v>0</v>
      </c>
    </row>
    <row r="995" spans="1:9" s="22" customFormat="1" x14ac:dyDescent="0.3">
      <c r="A995" s="94" t="s">
        <v>1023</v>
      </c>
      <c r="B995" s="45" t="s">
        <v>1024</v>
      </c>
      <c r="C995" s="41" t="s">
        <v>27</v>
      </c>
      <c r="D995" s="42"/>
      <c r="E995" s="42">
        <v>606.38</v>
      </c>
      <c r="F995" s="42">
        <f>E995*(1+C$1910)</f>
        <v>743.84634600000004</v>
      </c>
      <c r="G995" s="42">
        <f>D995*F995</f>
        <v>0</v>
      </c>
      <c r="H995" s="175"/>
      <c r="I995" s="246">
        <f>IF(D995&lt;&gt;0,1,0)</f>
        <v>0</v>
      </c>
    </row>
    <row r="996" spans="1:9" s="22" customFormat="1" x14ac:dyDescent="0.3">
      <c r="A996" s="94"/>
      <c r="B996" s="43"/>
      <c r="C996" s="41"/>
      <c r="D996" s="58"/>
      <c r="E996" s="42"/>
      <c r="F996" s="42"/>
      <c r="G996" s="44"/>
      <c r="H996" s="183"/>
      <c r="I996" s="246">
        <f>IF(I995=1,1,0)</f>
        <v>0</v>
      </c>
    </row>
    <row r="997" spans="1:9" s="22" customFormat="1" ht="18.75" x14ac:dyDescent="0.25">
      <c r="A997" s="94" t="s">
        <v>1025</v>
      </c>
      <c r="B997" s="45" t="s">
        <v>1026</v>
      </c>
      <c r="C997" s="41" t="s">
        <v>27</v>
      </c>
      <c r="D997" s="42"/>
      <c r="E997" s="42">
        <v>2116.13</v>
      </c>
      <c r="F997" s="42">
        <f>E997*(1+C$1910)</f>
        <v>2595.8566710000005</v>
      </c>
      <c r="G997" s="42">
        <f>D997*F997</f>
        <v>0</v>
      </c>
      <c r="H997" s="175"/>
      <c r="I997" s="246">
        <f>IF(D997&lt;&gt;0,1,0)</f>
        <v>0</v>
      </c>
    </row>
    <row r="998" spans="1:9" s="22" customFormat="1" x14ac:dyDescent="0.3">
      <c r="A998" s="94"/>
      <c r="B998" s="43"/>
      <c r="C998" s="41"/>
      <c r="D998" s="58"/>
      <c r="E998" s="42"/>
      <c r="F998" s="42"/>
      <c r="G998" s="44"/>
      <c r="H998" s="183"/>
      <c r="I998" s="246">
        <f>IF(I997=1,1,0)</f>
        <v>0</v>
      </c>
    </row>
    <row r="999" spans="1:9" s="22" customFormat="1" ht="18.75" x14ac:dyDescent="0.25">
      <c r="A999" s="94" t="s">
        <v>1027</v>
      </c>
      <c r="B999" s="45" t="s">
        <v>1028</v>
      </c>
      <c r="C999" s="41" t="s">
        <v>27</v>
      </c>
      <c r="D999" s="42"/>
      <c r="E999" s="42">
        <v>2208.7800000000002</v>
      </c>
      <c r="F999" s="42">
        <f>E999*(1+C$1910)</f>
        <v>2709.5104260000007</v>
      </c>
      <c r="G999" s="42">
        <f>D999*F999</f>
        <v>0</v>
      </c>
      <c r="H999" s="175"/>
      <c r="I999" s="246">
        <f>IF(D999&lt;&gt;0,1,0)</f>
        <v>0</v>
      </c>
    </row>
    <row r="1000" spans="1:9" s="22" customFormat="1" x14ac:dyDescent="0.3">
      <c r="A1000" s="94"/>
      <c r="B1000" s="43"/>
      <c r="C1000" s="41"/>
      <c r="D1000" s="44"/>
      <c r="E1000" s="42"/>
      <c r="F1000" s="42"/>
      <c r="G1000" s="44"/>
      <c r="H1000" s="183"/>
      <c r="I1000" s="246">
        <f>IF(I999=1,1,0)</f>
        <v>0</v>
      </c>
    </row>
    <row r="1001" spans="1:9" s="22" customFormat="1" ht="18.75" x14ac:dyDescent="0.25">
      <c r="A1001" s="94" t="s">
        <v>1029</v>
      </c>
      <c r="B1001" s="45" t="s">
        <v>1030</v>
      </c>
      <c r="C1001" s="41" t="s">
        <v>27</v>
      </c>
      <c r="D1001" s="42"/>
      <c r="E1001" s="42">
        <v>540.1</v>
      </c>
      <c r="F1001" s="42">
        <f>E1001*(1+C$1910)</f>
        <v>662.54067000000009</v>
      </c>
      <c r="G1001" s="42">
        <f>D1001*F1001</f>
        <v>0</v>
      </c>
      <c r="H1001" s="175"/>
      <c r="I1001" s="246">
        <f>IF(D1001&lt;&gt;0,1,0)</f>
        <v>0</v>
      </c>
    </row>
    <row r="1002" spans="1:9" s="22" customFormat="1" x14ac:dyDescent="0.3">
      <c r="A1002" s="94"/>
      <c r="B1002" s="43"/>
      <c r="C1002" s="41"/>
      <c r="D1002" s="58"/>
      <c r="E1002" s="42"/>
      <c r="F1002" s="42"/>
      <c r="G1002" s="44"/>
      <c r="H1002" s="183"/>
      <c r="I1002" s="246">
        <f>IF(I1001=1,1,0)</f>
        <v>0</v>
      </c>
    </row>
    <row r="1003" spans="1:9" s="22" customFormat="1" ht="18.75" x14ac:dyDescent="0.25">
      <c r="A1003" s="94" t="s">
        <v>1031</v>
      </c>
      <c r="B1003" s="57" t="s">
        <v>1032</v>
      </c>
      <c r="C1003" s="41"/>
      <c r="D1003" s="58"/>
      <c r="E1003" s="42"/>
      <c r="F1003" s="42"/>
      <c r="G1003" s="44"/>
      <c r="H1003" s="175"/>
      <c r="I1003" s="246">
        <f>IF(D1004&lt;&gt;0,1,0)</f>
        <v>0</v>
      </c>
    </row>
    <row r="1004" spans="1:9" s="22" customFormat="1" ht="18.75" x14ac:dyDescent="0.25">
      <c r="A1004" s="94" t="s">
        <v>1033</v>
      </c>
      <c r="B1004" s="45" t="s">
        <v>1034</v>
      </c>
      <c r="C1004" s="41" t="s">
        <v>27</v>
      </c>
      <c r="D1004" s="42"/>
      <c r="E1004" s="42">
        <v>372.64</v>
      </c>
      <c r="F1004" s="42">
        <f>E1004*(1+C$1910)</f>
        <v>457.11748800000004</v>
      </c>
      <c r="G1004" s="42">
        <f>D1004*F1004</f>
        <v>0</v>
      </c>
      <c r="H1004" s="175"/>
      <c r="I1004" s="246">
        <f>IF(D1004&lt;&gt;0,1,0)</f>
        <v>0</v>
      </c>
    </row>
    <row r="1005" spans="1:9" s="22" customFormat="1" ht="83.25" customHeight="1" x14ac:dyDescent="0.25">
      <c r="A1005" s="94"/>
      <c r="B1005" s="43" t="s">
        <v>1035</v>
      </c>
      <c r="C1005" s="41"/>
      <c r="D1005" s="58"/>
      <c r="E1005" s="42"/>
      <c r="F1005" s="42"/>
      <c r="G1005" s="44"/>
      <c r="H1005" s="175"/>
      <c r="I1005" s="246">
        <f>IF(I1004=1,1,0)</f>
        <v>0</v>
      </c>
    </row>
    <row r="1006" spans="1:9" s="22" customFormat="1" x14ac:dyDescent="0.3">
      <c r="A1006" s="94"/>
      <c r="B1006" s="43"/>
      <c r="C1006" s="41"/>
      <c r="D1006" s="58"/>
      <c r="E1006" s="42"/>
      <c r="F1006" s="42"/>
      <c r="G1006" s="44"/>
      <c r="H1006" s="175"/>
      <c r="I1006" s="246">
        <f>IF(I1005=1,1,0)</f>
        <v>0</v>
      </c>
    </row>
    <row r="1007" spans="1:9" s="22" customFormat="1" ht="18.75" x14ac:dyDescent="0.25">
      <c r="A1007" s="94" t="s">
        <v>1036</v>
      </c>
      <c r="B1007" s="57" t="s">
        <v>586</v>
      </c>
      <c r="C1007" s="41"/>
      <c r="D1007" s="58"/>
      <c r="E1007" s="42"/>
      <c r="F1007" s="42"/>
      <c r="G1007" s="44"/>
      <c r="H1007" s="175"/>
      <c r="I1007" s="246">
        <f>IF(D1008&lt;&gt;0,1,IF(D1011&lt;&gt;0,1,0))</f>
        <v>0</v>
      </c>
    </row>
    <row r="1008" spans="1:9" s="22" customFormat="1" x14ac:dyDescent="0.3">
      <c r="A1008" s="94" t="s">
        <v>1037</v>
      </c>
      <c r="B1008" s="45" t="s">
        <v>1038</v>
      </c>
      <c r="C1008" s="41" t="s">
        <v>27</v>
      </c>
      <c r="D1008" s="42"/>
      <c r="E1008" s="42">
        <v>157.11000000000001</v>
      </c>
      <c r="F1008" s="42">
        <f>E1008*(1+C$1910)</f>
        <v>192.72683700000005</v>
      </c>
      <c r="G1008" s="42">
        <f>D1008*F1008</f>
        <v>0</v>
      </c>
      <c r="H1008" s="175"/>
      <c r="I1008" s="246">
        <f>IF(D1008&lt;&gt;0,1,0)</f>
        <v>0</v>
      </c>
    </row>
    <row r="1009" spans="1:9" s="22" customFormat="1" ht="57" customHeight="1" x14ac:dyDescent="0.25">
      <c r="A1009" s="94"/>
      <c r="B1009" s="43" t="s">
        <v>1039</v>
      </c>
      <c r="C1009" s="41"/>
      <c r="D1009" s="58"/>
      <c r="E1009" s="42"/>
      <c r="F1009" s="42"/>
      <c r="G1009" s="44"/>
      <c r="H1009" s="175"/>
      <c r="I1009" s="246">
        <f>IF(I1008=1,1,0)</f>
        <v>0</v>
      </c>
    </row>
    <row r="1010" spans="1:9" s="22" customFormat="1" x14ac:dyDescent="0.3">
      <c r="A1010" s="94"/>
      <c r="B1010" s="45"/>
      <c r="C1010" s="41"/>
      <c r="D1010" s="58"/>
      <c r="E1010" s="42"/>
      <c r="F1010" s="42"/>
      <c r="G1010" s="44"/>
      <c r="H1010" s="175"/>
      <c r="I1010" s="246">
        <f>IF(I1009=1,1,0)</f>
        <v>0</v>
      </c>
    </row>
    <row r="1011" spans="1:9" s="22" customFormat="1" x14ac:dyDescent="0.3">
      <c r="A1011" s="94" t="s">
        <v>1040</v>
      </c>
      <c r="B1011" s="45" t="s">
        <v>1041</v>
      </c>
      <c r="C1011" s="41" t="s">
        <v>27</v>
      </c>
      <c r="D1011" s="42"/>
      <c r="E1011" s="42">
        <v>255.14</v>
      </c>
      <c r="F1011" s="42">
        <f>E1011*(1+C$1910)</f>
        <v>312.98023800000004</v>
      </c>
      <c r="G1011" s="42">
        <f>D1011*F1011</f>
        <v>0</v>
      </c>
      <c r="H1011" s="175"/>
      <c r="I1011" s="246">
        <f>IF(D1011&lt;&gt;0,1,0)</f>
        <v>0</v>
      </c>
    </row>
    <row r="1012" spans="1:9" s="22" customFormat="1" ht="63" x14ac:dyDescent="0.25">
      <c r="A1012" s="94"/>
      <c r="B1012" s="43" t="s">
        <v>1042</v>
      </c>
      <c r="C1012" s="41"/>
      <c r="D1012" s="58"/>
      <c r="E1012" s="42"/>
      <c r="F1012" s="42"/>
      <c r="G1012" s="44"/>
      <c r="H1012" s="175"/>
      <c r="I1012" s="246">
        <f>IF(I1011=1,1,0)</f>
        <v>0</v>
      </c>
    </row>
    <row r="1013" spans="1:9" s="22" customFormat="1" x14ac:dyDescent="0.3">
      <c r="A1013" s="94"/>
      <c r="B1013" s="45"/>
      <c r="C1013" s="41"/>
      <c r="D1013" s="58"/>
      <c r="E1013" s="42"/>
      <c r="F1013" s="42"/>
      <c r="G1013" s="44"/>
      <c r="H1013" s="175"/>
      <c r="I1013" s="246">
        <f>IF(I1012=1,1,0)</f>
        <v>0</v>
      </c>
    </row>
    <row r="1014" spans="1:9" s="22" customFormat="1" ht="18.75" x14ac:dyDescent="0.25">
      <c r="A1014" s="94" t="s">
        <v>1043</v>
      </c>
      <c r="B1014" s="57" t="s">
        <v>1044</v>
      </c>
      <c r="C1014" s="41"/>
      <c r="D1014" s="58"/>
      <c r="E1014" s="42"/>
      <c r="F1014" s="42"/>
      <c r="G1014" s="44"/>
      <c r="H1014" s="175"/>
      <c r="I1014" s="246">
        <f>IF(D1015&lt;&gt;0,1,0)</f>
        <v>0</v>
      </c>
    </row>
    <row r="1015" spans="1:9" s="22" customFormat="1" ht="31.5" x14ac:dyDescent="0.25">
      <c r="A1015" s="94" t="s">
        <v>1045</v>
      </c>
      <c r="B1015" s="45" t="s">
        <v>1046</v>
      </c>
      <c r="C1015" s="41" t="s">
        <v>23</v>
      </c>
      <c r="D1015" s="42"/>
      <c r="E1015" s="42">
        <v>31.85</v>
      </c>
      <c r="F1015" s="42">
        <f>E1015*(1+C$1910)</f>
        <v>39.070395000000005</v>
      </c>
      <c r="G1015" s="42">
        <f>D1015*F1015</f>
        <v>0</v>
      </c>
      <c r="H1015" s="175"/>
      <c r="I1015" s="246">
        <f>IF(D1015&lt;&gt;0,1,0)</f>
        <v>0</v>
      </c>
    </row>
    <row r="1016" spans="1:9" s="22" customFormat="1" ht="139.5" customHeight="1" x14ac:dyDescent="0.25">
      <c r="A1016" s="94"/>
      <c r="B1016" s="43" t="s">
        <v>1047</v>
      </c>
      <c r="C1016" s="41"/>
      <c r="D1016" s="58"/>
      <c r="E1016" s="42"/>
      <c r="F1016" s="42"/>
      <c r="G1016" s="44"/>
      <c r="H1016" s="175"/>
      <c r="I1016" s="246">
        <f>IF(I1015=1,1,0)</f>
        <v>0</v>
      </c>
    </row>
    <row r="1017" spans="1:9" s="22" customFormat="1" x14ac:dyDescent="0.3">
      <c r="A1017" s="94"/>
      <c r="B1017" s="45"/>
      <c r="C1017" s="41"/>
      <c r="D1017" s="58"/>
      <c r="E1017" s="42"/>
      <c r="F1017" s="42"/>
      <c r="G1017" s="44"/>
      <c r="H1017" s="175"/>
      <c r="I1017" s="246">
        <f>IF(I1016=1,1,0)</f>
        <v>0</v>
      </c>
    </row>
    <row r="1018" spans="1:9" s="22" customFormat="1" ht="18.75" x14ac:dyDescent="0.25">
      <c r="A1018" s="94" t="s">
        <v>1048</v>
      </c>
      <c r="B1018" s="57" t="s">
        <v>1049</v>
      </c>
      <c r="C1018" s="41"/>
      <c r="D1018" s="58"/>
      <c r="E1018" s="42"/>
      <c r="F1018" s="42"/>
      <c r="G1018" s="44"/>
      <c r="H1018" s="175"/>
      <c r="I1018" s="246">
        <f>IF(D1021&lt;&gt;0,1,IF(D1023&lt;&gt;0,1,IF(D1025&lt;&gt;0,1,IF(D1027&lt;&gt;0,1,IF(D1029&lt;&gt;0,1,IF(D1031&lt;&gt;0,1,IF(D1033&lt;&gt;0,1,0)))))))</f>
        <v>1</v>
      </c>
    </row>
    <row r="1019" spans="1:9" s="22" customFormat="1" ht="236.25" x14ac:dyDescent="0.25">
      <c r="A1019" s="94"/>
      <c r="B1019" s="43" t="s">
        <v>1050</v>
      </c>
      <c r="C1019" s="41"/>
      <c r="D1019" s="58"/>
      <c r="E1019" s="42"/>
      <c r="F1019" s="42"/>
      <c r="G1019" s="44"/>
      <c r="H1019" s="175"/>
      <c r="I1019" s="246">
        <f>IF(I1018=1,1,0)</f>
        <v>1</v>
      </c>
    </row>
    <row r="1020" spans="1:9" s="22" customFormat="1" x14ac:dyDescent="0.3">
      <c r="A1020" s="94"/>
      <c r="B1020" s="43"/>
      <c r="C1020" s="41"/>
      <c r="D1020" s="58"/>
      <c r="E1020" s="42"/>
      <c r="F1020" s="42"/>
      <c r="G1020" s="44"/>
      <c r="H1020" s="175"/>
      <c r="I1020" s="246">
        <f>IF(I1019=1,1,0)</f>
        <v>1</v>
      </c>
    </row>
    <row r="1021" spans="1:9" s="22" customFormat="1" ht="31.5" x14ac:dyDescent="0.25">
      <c r="A1021" s="94" t="s">
        <v>1051</v>
      </c>
      <c r="B1021" s="45" t="s">
        <v>1052</v>
      </c>
      <c r="C1021" s="41" t="s">
        <v>27</v>
      </c>
      <c r="D1021" s="42"/>
      <c r="E1021" s="42">
        <v>884.98</v>
      </c>
      <c r="F1021" s="42">
        <f>E1021*(1+C$1910)</f>
        <v>1085.6049660000001</v>
      </c>
      <c r="G1021" s="42">
        <f>D1021*F1021</f>
        <v>0</v>
      </c>
      <c r="H1021" s="175"/>
      <c r="I1021" s="246">
        <f>IF(D1021&lt;&gt;0,1,0)</f>
        <v>0</v>
      </c>
    </row>
    <row r="1022" spans="1:9" s="22" customFormat="1" x14ac:dyDescent="0.3">
      <c r="A1022" s="94"/>
      <c r="B1022" s="57"/>
      <c r="C1022" s="41"/>
      <c r="D1022" s="58"/>
      <c r="E1022" s="42"/>
      <c r="F1022" s="42"/>
      <c r="G1022" s="44"/>
      <c r="H1022" s="175"/>
      <c r="I1022" s="246">
        <f>IF(I1021=1,1,0)</f>
        <v>0</v>
      </c>
    </row>
    <row r="1023" spans="1:9" s="22" customFormat="1" ht="31.5" x14ac:dyDescent="0.25">
      <c r="A1023" s="94" t="s">
        <v>1053</v>
      </c>
      <c r="B1023" s="45" t="s">
        <v>1054</v>
      </c>
      <c r="C1023" s="41" t="s">
        <v>27</v>
      </c>
      <c r="D1023" s="42"/>
      <c r="E1023" s="42">
        <v>893.97</v>
      </c>
      <c r="F1023" s="42">
        <f>E1023*(1+C$1910)</f>
        <v>1096.6329990000002</v>
      </c>
      <c r="G1023" s="42">
        <f>D1023*F1023</f>
        <v>0</v>
      </c>
      <c r="H1023" s="175"/>
      <c r="I1023" s="246">
        <f>IF(D1023&lt;&gt;0,1,0)</f>
        <v>0</v>
      </c>
    </row>
    <row r="1024" spans="1:9" s="22" customFormat="1" x14ac:dyDescent="0.3">
      <c r="A1024" s="94"/>
      <c r="B1024" s="57"/>
      <c r="C1024" s="41"/>
      <c r="D1024" s="58"/>
      <c r="E1024" s="42"/>
      <c r="F1024" s="42"/>
      <c r="G1024" s="44"/>
      <c r="H1024" s="175"/>
      <c r="I1024" s="246">
        <f>IF(I1023=1,1,0)</f>
        <v>0</v>
      </c>
    </row>
    <row r="1025" spans="1:9" s="22" customFormat="1" ht="31.5" x14ac:dyDescent="0.25">
      <c r="A1025" s="94" t="s">
        <v>1055</v>
      </c>
      <c r="B1025" s="45" t="s">
        <v>1056</v>
      </c>
      <c r="C1025" s="41" t="s">
        <v>27</v>
      </c>
      <c r="D1025" s="215">
        <v>34</v>
      </c>
      <c r="E1025" s="42">
        <v>898.95</v>
      </c>
      <c r="F1025" s="42">
        <f>E1025*(1+C$1910)</f>
        <v>1102.7419650000002</v>
      </c>
      <c r="G1025" s="42">
        <f>D1025*F1025</f>
        <v>37493.226810000007</v>
      </c>
      <c r="H1025" s="175" t="s">
        <v>1848</v>
      </c>
      <c r="I1025" s="246">
        <f>IF(D1025&lt;&gt;0,1,0)</f>
        <v>1</v>
      </c>
    </row>
    <row r="1026" spans="1:9" s="22" customFormat="1" x14ac:dyDescent="0.3">
      <c r="A1026" s="94"/>
      <c r="B1026" s="57"/>
      <c r="C1026" s="41"/>
      <c r="D1026" s="58"/>
      <c r="E1026" s="42"/>
      <c r="F1026" s="42"/>
      <c r="G1026" s="44"/>
      <c r="H1026" s="175"/>
      <c r="I1026" s="246">
        <f>IF(I1025=1,1,0)</f>
        <v>1</v>
      </c>
    </row>
    <row r="1027" spans="1:9" s="22" customFormat="1" ht="31.5" x14ac:dyDescent="0.25">
      <c r="A1027" s="94" t="s">
        <v>1057</v>
      </c>
      <c r="B1027" s="45" t="s">
        <v>1058</v>
      </c>
      <c r="C1027" s="41" t="s">
        <v>27</v>
      </c>
      <c r="D1027" s="42"/>
      <c r="E1027" s="42">
        <v>938.5</v>
      </c>
      <c r="F1027" s="42">
        <f>E1027*(1+C$1910)</f>
        <v>1151.2579500000002</v>
      </c>
      <c r="G1027" s="42">
        <f>D1027*F1027</f>
        <v>0</v>
      </c>
      <c r="H1027" s="175"/>
      <c r="I1027" s="246">
        <f>IF(D1027&lt;&gt;0,1,0)</f>
        <v>0</v>
      </c>
    </row>
    <row r="1028" spans="1:9" s="22" customFormat="1" x14ac:dyDescent="0.3">
      <c r="A1028" s="94"/>
      <c r="B1028" s="43"/>
      <c r="C1028" s="41"/>
      <c r="D1028" s="58"/>
      <c r="E1028" s="42"/>
      <c r="F1028" s="42"/>
      <c r="G1028" s="44"/>
      <c r="H1028" s="175"/>
      <c r="I1028" s="246">
        <f>IF(I1027=1,1,0)</f>
        <v>0</v>
      </c>
    </row>
    <row r="1029" spans="1:9" s="22" customFormat="1" ht="31.5" x14ac:dyDescent="0.25">
      <c r="A1029" s="94" t="s">
        <v>1059</v>
      </c>
      <c r="B1029" s="45" t="s">
        <v>1060</v>
      </c>
      <c r="C1029" s="41" t="s">
        <v>27</v>
      </c>
      <c r="D1029" s="42"/>
      <c r="E1029" s="42">
        <v>2441.44</v>
      </c>
      <c r="F1029" s="42">
        <f>E1029*(1+C$1910)</f>
        <v>2994.9144480000004</v>
      </c>
      <c r="G1029" s="42">
        <f>D1029*F1029</f>
        <v>0</v>
      </c>
      <c r="H1029" s="175"/>
      <c r="I1029" s="246">
        <f>IF(D1029&lt;&gt;0,1,0)</f>
        <v>0</v>
      </c>
    </row>
    <row r="1030" spans="1:9" s="22" customFormat="1" x14ac:dyDescent="0.3">
      <c r="A1030" s="94"/>
      <c r="B1030" s="43"/>
      <c r="C1030" s="41"/>
      <c r="D1030" s="58"/>
      <c r="E1030" s="42"/>
      <c r="F1030" s="42"/>
      <c r="G1030" s="44"/>
      <c r="H1030" s="175"/>
      <c r="I1030" s="246">
        <f>IF(I1029=1,1,0)</f>
        <v>0</v>
      </c>
    </row>
    <row r="1031" spans="1:9" s="22" customFormat="1" ht="31.5" x14ac:dyDescent="0.25">
      <c r="A1031" s="94" t="s">
        <v>1061</v>
      </c>
      <c r="B1031" s="45" t="s">
        <v>1062</v>
      </c>
      <c r="C1031" s="41" t="s">
        <v>27</v>
      </c>
      <c r="D1031" s="42"/>
      <c r="E1031" s="42">
        <v>2540.9</v>
      </c>
      <c r="F1031" s="42">
        <f>E1031*(1+C$1910)</f>
        <v>3116.9220300000006</v>
      </c>
      <c r="G1031" s="42">
        <f>D1031*F1031</f>
        <v>0</v>
      </c>
      <c r="H1031" s="175"/>
      <c r="I1031" s="246">
        <f>IF(D1031&lt;&gt;0,1,0)</f>
        <v>0</v>
      </c>
    </row>
    <row r="1032" spans="1:9" s="22" customFormat="1" x14ac:dyDescent="0.3">
      <c r="A1032" s="94"/>
      <c r="B1032" s="43"/>
      <c r="C1032" s="41"/>
      <c r="D1032" s="44"/>
      <c r="E1032" s="42"/>
      <c r="F1032" s="42"/>
      <c r="G1032" s="44"/>
      <c r="H1032" s="175"/>
      <c r="I1032" s="246">
        <f>IF(I1031=1,1,0)</f>
        <v>0</v>
      </c>
    </row>
    <row r="1033" spans="1:9" s="22" customFormat="1" ht="31.5" x14ac:dyDescent="0.25">
      <c r="A1033" s="94" t="s">
        <v>1063</v>
      </c>
      <c r="B1033" s="45" t="s">
        <v>1064</v>
      </c>
      <c r="C1033" s="41" t="s">
        <v>27</v>
      </c>
      <c r="D1033" s="42"/>
      <c r="E1033" s="42">
        <v>6712.26</v>
      </c>
      <c r="F1033" s="42">
        <f>E1033*(1+C$1910)</f>
        <v>8233.9293420000013</v>
      </c>
      <c r="G1033" s="42">
        <f>D1033*F1033</f>
        <v>0</v>
      </c>
      <c r="H1033" s="175"/>
      <c r="I1033" s="246">
        <f>IF(D1033&lt;&gt;0,1,0)</f>
        <v>0</v>
      </c>
    </row>
    <row r="1034" spans="1:9" s="22" customFormat="1" x14ac:dyDescent="0.3">
      <c r="A1034" s="94"/>
      <c r="B1034" s="43"/>
      <c r="C1034" s="41"/>
      <c r="D1034" s="44"/>
      <c r="E1034" s="42"/>
      <c r="F1034" s="42"/>
      <c r="G1034" s="44"/>
      <c r="H1034" s="175"/>
      <c r="I1034" s="246">
        <f>IF(I1033=1,1,0)</f>
        <v>0</v>
      </c>
    </row>
    <row r="1035" spans="1:9" s="22" customFormat="1" ht="18.75" x14ac:dyDescent="0.25">
      <c r="A1035" s="94" t="s">
        <v>1065</v>
      </c>
      <c r="B1035" s="45" t="s">
        <v>1066</v>
      </c>
      <c r="C1035" s="41"/>
      <c r="D1035" s="44"/>
      <c r="E1035" s="42"/>
      <c r="F1035" s="42"/>
      <c r="G1035" s="44"/>
      <c r="H1035" s="175"/>
      <c r="I1035" s="246">
        <f>IF(D1036&lt;&gt;0,1,IF(D1039&lt;&gt;0,1,0))</f>
        <v>1</v>
      </c>
    </row>
    <row r="1036" spans="1:9" s="22" customFormat="1" ht="47.25" x14ac:dyDescent="0.25">
      <c r="A1036" s="94" t="s">
        <v>1067</v>
      </c>
      <c r="B1036" s="45" t="s">
        <v>1068</v>
      </c>
      <c r="C1036" s="41" t="s">
        <v>27</v>
      </c>
      <c r="D1036" s="215">
        <v>7</v>
      </c>
      <c r="E1036" s="42">
        <v>1357.36</v>
      </c>
      <c r="F1036" s="42">
        <f>E1036*(1+C$1910)</f>
        <v>1665.0735119999999</v>
      </c>
      <c r="G1036" s="42">
        <f>D1036*F1036</f>
        <v>11655.514584</v>
      </c>
      <c r="H1036" s="175" t="s">
        <v>1848</v>
      </c>
      <c r="I1036" s="246">
        <f>IF(D1036&lt;&gt;0,1,0)</f>
        <v>1</v>
      </c>
    </row>
    <row r="1037" spans="1:9" s="22" customFormat="1" ht="299.25" x14ac:dyDescent="0.25">
      <c r="A1037" s="94"/>
      <c r="B1037" s="43" t="s">
        <v>1069</v>
      </c>
      <c r="C1037" s="41"/>
      <c r="D1037" s="58"/>
      <c r="E1037" s="42"/>
      <c r="F1037" s="42"/>
      <c r="G1037" s="44"/>
      <c r="H1037" s="183"/>
      <c r="I1037" s="246">
        <f>IF(I1036=1,1,0)</f>
        <v>1</v>
      </c>
    </row>
    <row r="1038" spans="1:9" s="22" customFormat="1" x14ac:dyDescent="0.3">
      <c r="A1038" s="94"/>
      <c r="B1038" s="43"/>
      <c r="C1038" s="41"/>
      <c r="D1038" s="44"/>
      <c r="E1038" s="42"/>
      <c r="F1038" s="42"/>
      <c r="G1038" s="44"/>
      <c r="H1038" s="175"/>
      <c r="I1038" s="246">
        <f>IF(I1037=1,1,0)</f>
        <v>1</v>
      </c>
    </row>
    <row r="1039" spans="1:9" s="22" customFormat="1" ht="31.5" x14ac:dyDescent="0.25">
      <c r="A1039" s="94" t="s">
        <v>1070</v>
      </c>
      <c r="B1039" s="92" t="s">
        <v>1071</v>
      </c>
      <c r="C1039" s="41" t="s">
        <v>27</v>
      </c>
      <c r="D1039" s="215">
        <v>24</v>
      </c>
      <c r="E1039" s="42">
        <v>884.19</v>
      </c>
      <c r="F1039" s="42">
        <f>E1039*(1+C$1910)</f>
        <v>1084.6358730000002</v>
      </c>
      <c r="G1039" s="42">
        <f>D1039*F1039</f>
        <v>26031.260952000004</v>
      </c>
      <c r="H1039" s="175" t="s">
        <v>1848</v>
      </c>
      <c r="I1039" s="246">
        <f>IF(D1039&lt;&gt;0,1,0)</f>
        <v>1</v>
      </c>
    </row>
    <row r="1040" spans="1:9" s="22" customFormat="1" ht="173.25" x14ac:dyDescent="0.25">
      <c r="A1040" s="94"/>
      <c r="B1040" s="91" t="s">
        <v>1072</v>
      </c>
      <c r="C1040" s="41"/>
      <c r="D1040" s="58"/>
      <c r="E1040" s="42"/>
      <c r="F1040" s="42"/>
      <c r="G1040" s="44"/>
      <c r="H1040" s="175"/>
      <c r="I1040" s="246">
        <f>IF(I1039=1,1,0)</f>
        <v>1</v>
      </c>
    </row>
    <row r="1041" spans="1:9" s="22" customFormat="1" x14ac:dyDescent="0.3">
      <c r="A1041" s="94"/>
      <c r="B1041" s="43"/>
      <c r="C1041" s="41"/>
      <c r="D1041" s="58"/>
      <c r="E1041" s="42"/>
      <c r="F1041" s="42"/>
      <c r="G1041" s="44"/>
      <c r="H1041" s="175"/>
      <c r="I1041" s="246">
        <f>IF(I1040=1,1,0)</f>
        <v>1</v>
      </c>
    </row>
    <row r="1042" spans="1:9" s="22" customFormat="1" ht="18.75" x14ac:dyDescent="0.25">
      <c r="A1042" s="94" t="s">
        <v>1073</v>
      </c>
      <c r="B1042" s="102" t="s">
        <v>1074</v>
      </c>
      <c r="C1042" s="41"/>
      <c r="D1042" s="58"/>
      <c r="E1042" s="42"/>
      <c r="F1042" s="42"/>
      <c r="G1042" s="44"/>
      <c r="H1042" s="191"/>
      <c r="I1042" s="246">
        <f>IF(D1043&lt;&gt;0,1,0)</f>
        <v>0</v>
      </c>
    </row>
    <row r="1043" spans="1:9" s="22" customFormat="1" ht="18.75" x14ac:dyDescent="0.25">
      <c r="A1043" s="94" t="s">
        <v>1075</v>
      </c>
      <c r="B1043" s="103" t="s">
        <v>1076</v>
      </c>
      <c r="C1043" s="41" t="s">
        <v>19</v>
      </c>
      <c r="D1043" s="42"/>
      <c r="E1043" s="42">
        <v>326.18</v>
      </c>
      <c r="F1043" s="42">
        <f>E1043*(1+C$1910)</f>
        <v>400.12500600000004</v>
      </c>
      <c r="G1043" s="42">
        <f>D1043*F1043</f>
        <v>0</v>
      </c>
      <c r="H1043" s="191"/>
      <c r="I1043" s="246">
        <f>IF(D1043&lt;&gt;0,1,0)</f>
        <v>0</v>
      </c>
    </row>
    <row r="1044" spans="1:9" s="22" customFormat="1" ht="110.25" x14ac:dyDescent="0.25">
      <c r="A1044" s="94"/>
      <c r="B1044" s="104" t="s">
        <v>1077</v>
      </c>
      <c r="C1044" s="41"/>
      <c r="D1044" s="58"/>
      <c r="E1044" s="42"/>
      <c r="F1044" s="42"/>
      <c r="G1044" s="44"/>
      <c r="H1044" s="191"/>
      <c r="I1044" s="246">
        <f>IF(I1043=1,1,0)</f>
        <v>0</v>
      </c>
    </row>
    <row r="1045" spans="1:9" s="22" customFormat="1" x14ac:dyDescent="0.3">
      <c r="A1045" s="94"/>
      <c r="B1045" s="57"/>
      <c r="C1045" s="41"/>
      <c r="D1045" s="58"/>
      <c r="E1045" s="42"/>
      <c r="F1045" s="42"/>
      <c r="G1045" s="44"/>
      <c r="H1045" s="191"/>
      <c r="I1045" s="246">
        <f>IF(I1044=1,1,0)</f>
        <v>0</v>
      </c>
    </row>
    <row r="1046" spans="1:9" s="22" customFormat="1" ht="18.75" x14ac:dyDescent="0.25">
      <c r="A1046" s="94" t="s">
        <v>1078</v>
      </c>
      <c r="B1046" s="57" t="s">
        <v>1079</v>
      </c>
      <c r="C1046" s="41"/>
      <c r="D1046" s="58"/>
      <c r="E1046" s="42"/>
      <c r="F1046" s="42"/>
      <c r="G1046" s="44"/>
      <c r="H1046" s="191"/>
      <c r="I1046" s="246">
        <f>IF(D1047&lt;&gt;0,1,0)</f>
        <v>0</v>
      </c>
    </row>
    <row r="1047" spans="1:9" s="22" customFormat="1" ht="31.5" x14ac:dyDescent="0.25">
      <c r="A1047" s="94" t="s">
        <v>1080</v>
      </c>
      <c r="B1047" s="103" t="s">
        <v>1081</v>
      </c>
      <c r="C1047" s="41" t="s">
        <v>19</v>
      </c>
      <c r="D1047" s="42"/>
      <c r="E1047" s="42">
        <v>1345.41</v>
      </c>
      <c r="F1047" s="42">
        <f>E1047*(1+C$1910)</f>
        <v>1650.4144470000003</v>
      </c>
      <c r="G1047" s="42">
        <f>D1047*F1047</f>
        <v>0</v>
      </c>
      <c r="H1047" s="175" t="s">
        <v>1848</v>
      </c>
      <c r="I1047" s="246">
        <f>IF(D1047&lt;&gt;0,1,0)</f>
        <v>0</v>
      </c>
    </row>
    <row r="1048" spans="1:9" s="22" customFormat="1" ht="78.75" x14ac:dyDescent="0.25">
      <c r="A1048" s="94"/>
      <c r="B1048" s="104" t="s">
        <v>1082</v>
      </c>
      <c r="C1048" s="41"/>
      <c r="D1048" s="58"/>
      <c r="E1048" s="42"/>
      <c r="F1048" s="42"/>
      <c r="G1048" s="44"/>
      <c r="H1048" s="191"/>
      <c r="I1048" s="246">
        <f>IF(I1047=1,1,0)</f>
        <v>0</v>
      </c>
    </row>
    <row r="1049" spans="1:9" s="22" customFormat="1" x14ac:dyDescent="0.3">
      <c r="A1049" s="94"/>
      <c r="B1049" s="43"/>
      <c r="C1049" s="41"/>
      <c r="D1049" s="58"/>
      <c r="E1049" s="42"/>
      <c r="F1049" s="42"/>
      <c r="G1049" s="44"/>
      <c r="H1049" s="194"/>
      <c r="I1049" s="246">
        <f>IF(I1048=1,1,0)</f>
        <v>0</v>
      </c>
    </row>
    <row r="1050" spans="1:9" s="22" customFormat="1" ht="42" x14ac:dyDescent="0.25">
      <c r="A1050" s="94"/>
      <c r="B1050" s="105" t="s">
        <v>1083</v>
      </c>
      <c r="C1050" s="41"/>
      <c r="D1050" s="58"/>
      <c r="E1050" s="42"/>
      <c r="F1050" s="42"/>
      <c r="G1050" s="44"/>
      <c r="H1050" s="175"/>
      <c r="I1050" s="245" t="s">
        <v>1973</v>
      </c>
    </row>
    <row r="1051" spans="1:9" s="22" customFormat="1" ht="18" customHeight="1" x14ac:dyDescent="0.3">
      <c r="A1051" s="223" t="s">
        <v>1968</v>
      </c>
      <c r="B1051" s="225"/>
      <c r="C1051" s="217"/>
      <c r="D1051" s="238"/>
      <c r="E1051" s="209" t="s">
        <v>67</v>
      </c>
      <c r="F1051" s="237"/>
      <c r="G1051" s="66">
        <f>SUM(G986:G1050)</f>
        <v>75180.002346000023</v>
      </c>
      <c r="H1051" s="175"/>
      <c r="I1051" s="245" t="s">
        <v>1973</v>
      </c>
    </row>
    <row r="1052" spans="1:9" s="22" customFormat="1" ht="18.75" x14ac:dyDescent="0.25">
      <c r="A1052" s="172" t="s">
        <v>1084</v>
      </c>
      <c r="B1052" s="228" t="s">
        <v>1085</v>
      </c>
      <c r="C1052" s="208"/>
      <c r="D1052" s="233"/>
      <c r="E1052" s="231"/>
      <c r="F1052" s="231"/>
      <c r="G1052" s="232"/>
      <c r="H1052" s="175"/>
      <c r="I1052" s="245" t="s">
        <v>1973</v>
      </c>
    </row>
    <row r="1053" spans="1:9" s="22" customFormat="1" ht="18.75" x14ac:dyDescent="0.25">
      <c r="A1053" s="174" t="s">
        <v>1086</v>
      </c>
      <c r="B1053" s="57" t="s">
        <v>522</v>
      </c>
      <c r="C1053" s="41"/>
      <c r="D1053" s="58"/>
      <c r="E1053" s="42"/>
      <c r="F1053" s="42"/>
      <c r="G1053" s="44"/>
      <c r="H1053" s="175"/>
      <c r="I1053" s="246">
        <f>IF(D1054&lt;&gt;0,1,IF(D1057&lt;&gt;0,1,IF(D1060&lt;&gt;0,1,IF(D1063&lt;&gt;0,1,IF(D1066&lt;&gt;0,1,IF(D1069&lt;&gt;0,1,IF(D1072&lt;&gt;0,1,0)))))))</f>
        <v>1</v>
      </c>
    </row>
    <row r="1054" spans="1:9" s="22" customFormat="1" ht="21" x14ac:dyDescent="0.25">
      <c r="A1054" s="94" t="s">
        <v>1087</v>
      </c>
      <c r="B1054" s="45" t="s">
        <v>1088</v>
      </c>
      <c r="C1054" s="41" t="s">
        <v>31</v>
      </c>
      <c r="D1054" s="42"/>
      <c r="E1054" s="42">
        <v>489.7</v>
      </c>
      <c r="F1054" s="42">
        <f>E1054*(1+C$1910)</f>
        <v>600.71499000000006</v>
      </c>
      <c r="G1054" s="42">
        <f>D1054*F1054</f>
        <v>0</v>
      </c>
      <c r="H1054" s="175"/>
      <c r="I1054" s="246">
        <f>IF(D1054&lt;&gt;0,1,0)</f>
        <v>0</v>
      </c>
    </row>
    <row r="1055" spans="1:9" s="22" customFormat="1" ht="141.75" x14ac:dyDescent="0.25">
      <c r="A1055" s="94"/>
      <c r="B1055" s="43" t="s">
        <v>1089</v>
      </c>
      <c r="C1055" s="41"/>
      <c r="D1055" s="58"/>
      <c r="E1055" s="42"/>
      <c r="F1055" s="42"/>
      <c r="G1055" s="44"/>
      <c r="H1055" s="175"/>
      <c r="I1055" s="246">
        <f>IF(I1054=1,1,0)</f>
        <v>0</v>
      </c>
    </row>
    <row r="1056" spans="1:9" s="22" customFormat="1" x14ac:dyDescent="0.3">
      <c r="A1056" s="94"/>
      <c r="B1056" s="43"/>
      <c r="C1056" s="41"/>
      <c r="D1056" s="58"/>
      <c r="E1056" s="42"/>
      <c r="F1056" s="42"/>
      <c r="G1056" s="44"/>
      <c r="H1056" s="175"/>
      <c r="I1056" s="246">
        <f>IF(I1055=1,1,0)</f>
        <v>0</v>
      </c>
    </row>
    <row r="1057" spans="1:9" s="22" customFormat="1" ht="21" x14ac:dyDescent="0.25">
      <c r="A1057" s="94" t="s">
        <v>1090</v>
      </c>
      <c r="B1057" s="45" t="s">
        <v>1091</v>
      </c>
      <c r="C1057" s="41" t="s">
        <v>31</v>
      </c>
      <c r="D1057" s="42"/>
      <c r="E1057" s="42">
        <v>812.42</v>
      </c>
      <c r="F1057" s="42">
        <f>E1057*(1+C$1910)</f>
        <v>996.59561400000007</v>
      </c>
      <c r="G1057" s="42">
        <f>D1057*F1057</f>
        <v>0</v>
      </c>
      <c r="H1057" s="175"/>
      <c r="I1057" s="246">
        <f>IF(D1057&lt;&gt;0,1,0)</f>
        <v>0</v>
      </c>
    </row>
    <row r="1058" spans="1:9" s="22" customFormat="1" ht="141.75" x14ac:dyDescent="0.25">
      <c r="A1058" s="94"/>
      <c r="B1058" s="43" t="s">
        <v>1092</v>
      </c>
      <c r="C1058" s="41"/>
      <c r="D1058" s="58"/>
      <c r="E1058" s="42"/>
      <c r="F1058" s="42"/>
      <c r="G1058" s="44"/>
      <c r="H1058" s="175"/>
      <c r="I1058" s="246">
        <f>IF(I1057=1,1,0)</f>
        <v>0</v>
      </c>
    </row>
    <row r="1059" spans="1:9" s="22" customFormat="1" x14ac:dyDescent="0.3">
      <c r="A1059" s="94"/>
      <c r="B1059" s="43"/>
      <c r="C1059" s="41"/>
      <c r="D1059" s="58"/>
      <c r="E1059" s="42"/>
      <c r="F1059" s="42"/>
      <c r="G1059" s="44"/>
      <c r="H1059" s="175"/>
      <c r="I1059" s="246">
        <f>IF(I1058=1,1,0)</f>
        <v>0</v>
      </c>
    </row>
    <row r="1060" spans="1:9" s="22" customFormat="1" ht="21" x14ac:dyDescent="0.25">
      <c r="A1060" s="94" t="s">
        <v>1093</v>
      </c>
      <c r="B1060" s="45" t="s">
        <v>1094</v>
      </c>
      <c r="C1060" s="41" t="s">
        <v>31</v>
      </c>
      <c r="D1060" s="42"/>
      <c r="E1060" s="42">
        <v>729.03</v>
      </c>
      <c r="F1060" s="42">
        <f>E1060*(1+C$1910)</f>
        <v>894.30110100000002</v>
      </c>
      <c r="G1060" s="42">
        <f>D1060*F1060</f>
        <v>0</v>
      </c>
      <c r="H1060" s="175"/>
      <c r="I1060" s="246">
        <f>IF(D1060&lt;&gt;0,1,0)</f>
        <v>0</v>
      </c>
    </row>
    <row r="1061" spans="1:9" s="22" customFormat="1" ht="156" customHeight="1" x14ac:dyDescent="0.25">
      <c r="A1061" s="94"/>
      <c r="B1061" s="43" t="s">
        <v>1095</v>
      </c>
      <c r="C1061" s="41"/>
      <c r="D1061" s="58"/>
      <c r="E1061" s="42"/>
      <c r="F1061" s="42"/>
      <c r="G1061" s="44"/>
      <c r="H1061" s="175"/>
      <c r="I1061" s="246">
        <f>IF(I1060=1,1,0)</f>
        <v>0</v>
      </c>
    </row>
    <row r="1062" spans="1:9" s="22" customFormat="1" x14ac:dyDescent="0.3">
      <c r="A1062" s="94"/>
      <c r="B1062" s="43"/>
      <c r="C1062" s="41"/>
      <c r="D1062" s="58"/>
      <c r="E1062" s="42"/>
      <c r="F1062" s="42"/>
      <c r="G1062" s="44"/>
      <c r="H1062" s="175"/>
      <c r="I1062" s="246">
        <f>IF(I1061=1,1,0)</f>
        <v>0</v>
      </c>
    </row>
    <row r="1063" spans="1:9" s="22" customFormat="1" ht="21" x14ac:dyDescent="0.25">
      <c r="A1063" s="94" t="s">
        <v>1096</v>
      </c>
      <c r="B1063" s="45" t="s">
        <v>1097</v>
      </c>
      <c r="C1063" s="41" t="s">
        <v>31</v>
      </c>
      <c r="D1063" s="42"/>
      <c r="E1063" s="42">
        <v>447.03</v>
      </c>
      <c r="F1063" s="42">
        <f>E1063*(1+C$1910)</f>
        <v>548.37170100000003</v>
      </c>
      <c r="G1063" s="42">
        <f>D1063*F1063</f>
        <v>0</v>
      </c>
      <c r="H1063" s="175"/>
      <c r="I1063" s="246">
        <f>IF(D1063&lt;&gt;0,1,0)</f>
        <v>0</v>
      </c>
    </row>
    <row r="1064" spans="1:9" s="22" customFormat="1" ht="141.75" x14ac:dyDescent="0.25">
      <c r="A1064" s="94"/>
      <c r="B1064" s="43" t="s">
        <v>1098</v>
      </c>
      <c r="C1064" s="41"/>
      <c r="D1064" s="58"/>
      <c r="E1064" s="42"/>
      <c r="F1064" s="42"/>
      <c r="G1064" s="44"/>
      <c r="H1064" s="175"/>
      <c r="I1064" s="246">
        <f>IF(I1063=1,1,0)</f>
        <v>0</v>
      </c>
    </row>
    <row r="1065" spans="1:9" s="22" customFormat="1" x14ac:dyDescent="0.3">
      <c r="A1065" s="94"/>
      <c r="B1065" s="43"/>
      <c r="C1065" s="41"/>
      <c r="D1065" s="58"/>
      <c r="E1065" s="42"/>
      <c r="F1065" s="42"/>
      <c r="G1065" s="44"/>
      <c r="H1065" s="175"/>
      <c r="I1065" s="246">
        <f>IF(I1064=1,1,0)</f>
        <v>0</v>
      </c>
    </row>
    <row r="1066" spans="1:9" s="22" customFormat="1" ht="31.5" x14ac:dyDescent="0.25">
      <c r="A1066" s="94" t="s">
        <v>1099</v>
      </c>
      <c r="B1066" s="45" t="s">
        <v>1100</v>
      </c>
      <c r="C1066" s="41" t="s">
        <v>19</v>
      </c>
      <c r="D1066" s="215">
        <v>73.52</v>
      </c>
      <c r="E1066" s="42">
        <v>682.57</v>
      </c>
      <c r="F1066" s="42">
        <f>E1066*(1+C$1910)</f>
        <v>837.30861900000014</v>
      </c>
      <c r="G1066" s="42">
        <f>D1066*F1066</f>
        <v>61558.92966888001</v>
      </c>
      <c r="H1066" s="175" t="s">
        <v>1848</v>
      </c>
      <c r="I1066" s="246">
        <f>IF(D1066&lt;&gt;0,1,0)</f>
        <v>1</v>
      </c>
    </row>
    <row r="1067" spans="1:9" s="22" customFormat="1" ht="63" x14ac:dyDescent="0.25">
      <c r="A1067" s="94"/>
      <c r="B1067" s="43" t="s">
        <v>1101</v>
      </c>
      <c r="C1067" s="41"/>
      <c r="D1067" s="58"/>
      <c r="E1067" s="42"/>
      <c r="F1067" s="42"/>
      <c r="G1067" s="44"/>
      <c r="H1067" s="175"/>
      <c r="I1067" s="246">
        <f>IF(I1066=1,1,0)</f>
        <v>1</v>
      </c>
    </row>
    <row r="1068" spans="1:9" s="22" customFormat="1" x14ac:dyDescent="0.3">
      <c r="A1068" s="94"/>
      <c r="B1068" s="43"/>
      <c r="C1068" s="41"/>
      <c r="D1068" s="58"/>
      <c r="E1068" s="42"/>
      <c r="F1068" s="42"/>
      <c r="G1068" s="44"/>
      <c r="H1068" s="175"/>
      <c r="I1068" s="246">
        <f>IF(I1067=1,1,0)</f>
        <v>1</v>
      </c>
    </row>
    <row r="1069" spans="1:9" s="22" customFormat="1" ht="31.5" x14ac:dyDescent="0.25">
      <c r="A1069" s="94" t="s">
        <v>1102</v>
      </c>
      <c r="B1069" s="45" t="s">
        <v>1103</v>
      </c>
      <c r="C1069" s="41" t="s">
        <v>19</v>
      </c>
      <c r="D1069" s="215">
        <v>240.1</v>
      </c>
      <c r="E1069" s="42">
        <v>535.95000000000005</v>
      </c>
      <c r="F1069" s="42">
        <f>E1069*(1+C$1910)</f>
        <v>657.44986500000016</v>
      </c>
      <c r="G1069" s="42">
        <f>D1069*F1069</f>
        <v>157853.71258650004</v>
      </c>
      <c r="H1069" s="175" t="s">
        <v>1848</v>
      </c>
      <c r="I1069" s="246">
        <f>IF(D1069&lt;&gt;0,1,0)</f>
        <v>1</v>
      </c>
    </row>
    <row r="1070" spans="1:9" s="22" customFormat="1" ht="63" x14ac:dyDescent="0.25">
      <c r="A1070" s="94"/>
      <c r="B1070" s="43" t="s">
        <v>1104</v>
      </c>
      <c r="C1070" s="41"/>
      <c r="D1070" s="58"/>
      <c r="E1070" s="42"/>
      <c r="F1070" s="42"/>
      <c r="G1070" s="44"/>
      <c r="H1070" s="175"/>
      <c r="I1070" s="246">
        <f>IF(I1069=1,1,0)</f>
        <v>1</v>
      </c>
    </row>
    <row r="1071" spans="1:9" s="22" customFormat="1" x14ac:dyDescent="0.3">
      <c r="A1071" s="94"/>
      <c r="B1071" s="45"/>
      <c r="C1071" s="41"/>
      <c r="D1071" s="58"/>
      <c r="E1071" s="42"/>
      <c r="F1071" s="42"/>
      <c r="G1071" s="44"/>
      <c r="H1071" s="175"/>
      <c r="I1071" s="246">
        <f>IF(I1070=1,1,0)</f>
        <v>1</v>
      </c>
    </row>
    <row r="1072" spans="1:9" s="22" customFormat="1" ht="31.5" x14ac:dyDescent="0.25">
      <c r="A1072" s="94" t="s">
        <v>1105</v>
      </c>
      <c r="B1072" s="45" t="s">
        <v>1106</v>
      </c>
      <c r="C1072" s="41" t="s">
        <v>19</v>
      </c>
      <c r="D1072" s="215">
        <v>59.97</v>
      </c>
      <c r="E1072" s="42">
        <v>369.81</v>
      </c>
      <c r="F1072" s="42">
        <f>E1072*(1+C$1910)</f>
        <v>453.64592700000003</v>
      </c>
      <c r="G1072" s="42">
        <f>D1072*F1072</f>
        <v>27205.14624219</v>
      </c>
      <c r="H1072" s="175" t="s">
        <v>1848</v>
      </c>
      <c r="I1072" s="246">
        <f>IF(D1072&lt;&gt;0,1,0)</f>
        <v>1</v>
      </c>
    </row>
    <row r="1073" spans="1:9" s="22" customFormat="1" ht="62.25" customHeight="1" x14ac:dyDescent="0.25">
      <c r="A1073" s="94"/>
      <c r="B1073" s="43" t="s">
        <v>1107</v>
      </c>
      <c r="C1073" s="41"/>
      <c r="D1073" s="58"/>
      <c r="E1073" s="42"/>
      <c r="F1073" s="42"/>
      <c r="G1073" s="44"/>
      <c r="H1073" s="175"/>
      <c r="I1073" s="246">
        <f>IF(I1072=1,1,0)</f>
        <v>1</v>
      </c>
    </row>
    <row r="1074" spans="1:9" s="22" customFormat="1" x14ac:dyDescent="0.3">
      <c r="A1074" s="94"/>
      <c r="B1074" s="43"/>
      <c r="C1074" s="41"/>
      <c r="D1074" s="58"/>
      <c r="E1074" s="42"/>
      <c r="F1074" s="42"/>
      <c r="G1074" s="44"/>
      <c r="H1074" s="175"/>
      <c r="I1074" s="246">
        <f>IF(I1073=1,1,0)</f>
        <v>1</v>
      </c>
    </row>
    <row r="1075" spans="1:9" s="22" customFormat="1" ht="18.75" x14ac:dyDescent="0.25">
      <c r="A1075" s="94" t="s">
        <v>1108</v>
      </c>
      <c r="B1075" s="57" t="s">
        <v>1109</v>
      </c>
      <c r="C1075" s="41"/>
      <c r="D1075" s="58"/>
      <c r="E1075" s="42"/>
      <c r="F1075" s="42"/>
      <c r="G1075" s="44"/>
      <c r="H1075" s="175"/>
      <c r="I1075" s="246">
        <f>IF(D1076&lt;&gt;0,1,IF(D1079&lt;&gt;0,1,IF(D1082&lt;&gt;0,1,0)))</f>
        <v>0</v>
      </c>
    </row>
    <row r="1076" spans="1:9" s="22" customFormat="1" ht="18.75" x14ac:dyDescent="0.25">
      <c r="A1076" s="94" t="s">
        <v>1110</v>
      </c>
      <c r="B1076" s="45" t="s">
        <v>1111</v>
      </c>
      <c r="C1076" s="41" t="s">
        <v>19</v>
      </c>
      <c r="D1076" s="42"/>
      <c r="E1076" s="42">
        <v>217.6</v>
      </c>
      <c r="F1076" s="42">
        <f>E1076*(1+C$1910)</f>
        <v>266.92992000000004</v>
      </c>
      <c r="G1076" s="42">
        <f>D1076*F1076</f>
        <v>0</v>
      </c>
      <c r="H1076" s="175"/>
      <c r="I1076" s="246">
        <f>IF(D1076&lt;&gt;0,1,0)</f>
        <v>0</v>
      </c>
    </row>
    <row r="1077" spans="1:9" s="22" customFormat="1" ht="63" x14ac:dyDescent="0.25">
      <c r="A1077" s="94"/>
      <c r="B1077" s="43" t="s">
        <v>1112</v>
      </c>
      <c r="C1077" s="41"/>
      <c r="D1077" s="58"/>
      <c r="E1077" s="42"/>
      <c r="F1077" s="42"/>
      <c r="G1077" s="44"/>
      <c r="H1077" s="175"/>
      <c r="I1077" s="246">
        <f>IF(I1076=1,1,0)</f>
        <v>0</v>
      </c>
    </row>
    <row r="1078" spans="1:9" s="22" customFormat="1" x14ac:dyDescent="0.3">
      <c r="A1078" s="94"/>
      <c r="B1078" s="45"/>
      <c r="C1078" s="41"/>
      <c r="D1078" s="58"/>
      <c r="E1078" s="42"/>
      <c r="F1078" s="42"/>
      <c r="G1078" s="44"/>
      <c r="H1078" s="175"/>
      <c r="I1078" s="246">
        <f>IF(I1077=1,1,0)</f>
        <v>0</v>
      </c>
    </row>
    <row r="1079" spans="1:9" s="22" customFormat="1" ht="18.75" x14ac:dyDescent="0.25">
      <c r="A1079" s="94" t="s">
        <v>1113</v>
      </c>
      <c r="B1079" s="45" t="s">
        <v>1114</v>
      </c>
      <c r="C1079" s="41" t="s">
        <v>19</v>
      </c>
      <c r="D1079" s="42"/>
      <c r="E1079" s="42">
        <v>234.59</v>
      </c>
      <c r="F1079" s="42">
        <f>E1079*(1+C$1910)</f>
        <v>287.77155300000004</v>
      </c>
      <c r="G1079" s="42">
        <f>D1079*F1079</f>
        <v>0</v>
      </c>
      <c r="H1079" s="175"/>
      <c r="I1079" s="246">
        <f>IF(D1079&lt;&gt;0,1,0)</f>
        <v>0</v>
      </c>
    </row>
    <row r="1080" spans="1:9" s="22" customFormat="1" ht="78.75" x14ac:dyDescent="0.25">
      <c r="A1080" s="94"/>
      <c r="B1080" s="43" t="s">
        <v>1115</v>
      </c>
      <c r="C1080" s="41"/>
      <c r="D1080" s="58"/>
      <c r="E1080" s="42"/>
      <c r="F1080" s="42"/>
      <c r="G1080" s="44"/>
      <c r="H1080" s="175"/>
      <c r="I1080" s="246">
        <f>IF(I1079=1,1,0)</f>
        <v>0</v>
      </c>
    </row>
    <row r="1081" spans="1:9" s="22" customFormat="1" x14ac:dyDescent="0.3">
      <c r="A1081" s="94"/>
      <c r="B1081" s="45"/>
      <c r="C1081" s="41"/>
      <c r="D1081" s="58"/>
      <c r="E1081" s="42"/>
      <c r="F1081" s="42"/>
      <c r="G1081" s="44"/>
      <c r="H1081" s="175"/>
      <c r="I1081" s="246">
        <f>IF(I1080=1,1,0)</f>
        <v>0</v>
      </c>
    </row>
    <row r="1082" spans="1:9" s="22" customFormat="1" ht="18.75" x14ac:dyDescent="0.25">
      <c r="A1082" s="94" t="s">
        <v>1116</v>
      </c>
      <c r="B1082" s="45" t="s">
        <v>1117</v>
      </c>
      <c r="C1082" s="41" t="s">
        <v>19</v>
      </c>
      <c r="D1082" s="42"/>
      <c r="E1082" s="42">
        <v>234.59</v>
      </c>
      <c r="F1082" s="42">
        <f>E1082*(1+C$1910)</f>
        <v>287.77155300000004</v>
      </c>
      <c r="G1082" s="42">
        <f>D1082*F1082</f>
        <v>0</v>
      </c>
      <c r="H1082" s="175"/>
      <c r="I1082" s="246">
        <f>IF(D1082&lt;&gt;0,1,0)</f>
        <v>0</v>
      </c>
    </row>
    <row r="1083" spans="1:9" s="22" customFormat="1" ht="63" x14ac:dyDescent="0.25">
      <c r="A1083" s="94"/>
      <c r="B1083" s="43" t="s">
        <v>1118</v>
      </c>
      <c r="C1083" s="41"/>
      <c r="D1083" s="58"/>
      <c r="E1083" s="42"/>
      <c r="F1083" s="42"/>
      <c r="G1083" s="44"/>
      <c r="H1083" s="175"/>
      <c r="I1083" s="246">
        <f>IF(I1082=1,1,0)</f>
        <v>0</v>
      </c>
    </row>
    <row r="1084" spans="1:9" s="22" customFormat="1" x14ac:dyDescent="0.3">
      <c r="A1084" s="94"/>
      <c r="B1084" s="45"/>
      <c r="C1084" s="41"/>
      <c r="D1084" s="58"/>
      <c r="E1084" s="42"/>
      <c r="F1084" s="42"/>
      <c r="G1084" s="44"/>
      <c r="H1084" s="175"/>
      <c r="I1084" s="246">
        <f>IF(I1083=1,1,0)</f>
        <v>0</v>
      </c>
    </row>
    <row r="1085" spans="1:9" s="22" customFormat="1" x14ac:dyDescent="0.3">
      <c r="A1085" s="94" t="s">
        <v>1119</v>
      </c>
      <c r="B1085" s="57" t="s">
        <v>727</v>
      </c>
      <c r="C1085" s="41"/>
      <c r="D1085" s="58"/>
      <c r="E1085" s="42"/>
      <c r="F1085" s="42"/>
      <c r="G1085" s="44"/>
      <c r="H1085" s="175"/>
      <c r="I1085" s="246">
        <f>IF(D1086&lt;&gt;0,1,IF(D1089&lt;&gt;0,1,0))</f>
        <v>0</v>
      </c>
    </row>
    <row r="1086" spans="1:9" s="22" customFormat="1" ht="21" x14ac:dyDescent="0.25">
      <c r="A1086" s="94" t="s">
        <v>1120</v>
      </c>
      <c r="B1086" s="45" t="s">
        <v>1121</v>
      </c>
      <c r="C1086" s="41" t="s">
        <v>31</v>
      </c>
      <c r="D1086" s="42"/>
      <c r="E1086" s="42">
        <v>150.54</v>
      </c>
      <c r="F1086" s="42">
        <f>E1086*(1+C$1910)</f>
        <v>184.667418</v>
      </c>
      <c r="G1086" s="42">
        <f>D1086*F1086</f>
        <v>0</v>
      </c>
      <c r="H1086" s="175"/>
      <c r="I1086" s="246">
        <f>IF(D1086&lt;&gt;0,1,0)</f>
        <v>0</v>
      </c>
    </row>
    <row r="1087" spans="1:9" s="22" customFormat="1" ht="78.75" x14ac:dyDescent="0.25">
      <c r="A1087" s="94"/>
      <c r="B1087" s="43" t="s">
        <v>1122</v>
      </c>
      <c r="C1087" s="41"/>
      <c r="D1087" s="58"/>
      <c r="E1087" s="42"/>
      <c r="F1087" s="42"/>
      <c r="G1087" s="44"/>
      <c r="H1087" s="175"/>
      <c r="I1087" s="246">
        <f>IF(I1086=1,1,0)</f>
        <v>0</v>
      </c>
    </row>
    <row r="1088" spans="1:9" s="22" customFormat="1" x14ac:dyDescent="0.3">
      <c r="A1088" s="94"/>
      <c r="B1088" s="43"/>
      <c r="C1088" s="41"/>
      <c r="D1088" s="58"/>
      <c r="E1088" s="42"/>
      <c r="F1088" s="42"/>
      <c r="G1088" s="44"/>
      <c r="H1088" s="175"/>
      <c r="I1088" s="246">
        <f>IF(I1087=1,1,0)</f>
        <v>0</v>
      </c>
    </row>
    <row r="1089" spans="1:9" s="22" customFormat="1" ht="31.5" x14ac:dyDescent="0.25">
      <c r="A1089" s="94" t="s">
        <v>1123</v>
      </c>
      <c r="B1089" s="45" t="s">
        <v>1124</v>
      </c>
      <c r="C1089" s="41" t="s">
        <v>27</v>
      </c>
      <c r="D1089" s="42"/>
      <c r="E1089" s="42">
        <v>80.23</v>
      </c>
      <c r="F1089" s="42">
        <f>E1089*(1+C$1910)</f>
        <v>98.41814100000002</v>
      </c>
      <c r="G1089" s="42">
        <f>D1089*F1089</f>
        <v>0</v>
      </c>
      <c r="H1089" s="175"/>
      <c r="I1089" s="246">
        <f>IF(D1089&lt;&gt;0,1,0)</f>
        <v>0</v>
      </c>
    </row>
    <row r="1090" spans="1:9" s="22" customFormat="1" ht="81" customHeight="1" x14ac:dyDescent="0.25">
      <c r="A1090" s="94"/>
      <c r="B1090" s="43" t="s">
        <v>1125</v>
      </c>
      <c r="C1090" s="41"/>
      <c r="D1090" s="58"/>
      <c r="E1090" s="42"/>
      <c r="F1090" s="42"/>
      <c r="G1090" s="44"/>
      <c r="H1090" s="183"/>
      <c r="I1090" s="246">
        <f>IF(I1089=1,1,0)</f>
        <v>0</v>
      </c>
    </row>
    <row r="1091" spans="1:9" s="22" customFormat="1" ht="18" customHeight="1" x14ac:dyDescent="0.3">
      <c r="A1091" s="223" t="s">
        <v>1968</v>
      </c>
      <c r="B1091" s="224"/>
      <c r="C1091" s="217"/>
      <c r="D1091" s="238"/>
      <c r="E1091" s="209" t="s">
        <v>67</v>
      </c>
      <c r="F1091" s="237"/>
      <c r="G1091" s="66">
        <f>SUM(G1053:G1090)</f>
        <v>246617.78849757006</v>
      </c>
      <c r="H1091" s="175"/>
      <c r="I1091" s="245" t="s">
        <v>1973</v>
      </c>
    </row>
    <row r="1092" spans="1:9" s="22" customFormat="1" x14ac:dyDescent="0.3">
      <c r="A1092" s="172">
        <v>130000</v>
      </c>
      <c r="B1092" s="228" t="s">
        <v>1126</v>
      </c>
      <c r="C1092" s="229"/>
      <c r="D1092" s="233"/>
      <c r="E1092" s="231"/>
      <c r="F1092" s="231"/>
      <c r="G1092" s="232"/>
      <c r="H1092" s="175"/>
      <c r="I1092" s="245" t="s">
        <v>1973</v>
      </c>
    </row>
    <row r="1093" spans="1:9" s="22" customFormat="1" ht="18.75" x14ac:dyDescent="0.25">
      <c r="A1093" s="174">
        <v>130100</v>
      </c>
      <c r="B1093" s="57" t="s">
        <v>1127</v>
      </c>
      <c r="C1093" s="41"/>
      <c r="D1093" s="58"/>
      <c r="E1093" s="42"/>
      <c r="F1093" s="42"/>
      <c r="G1093" s="44"/>
      <c r="H1093" s="175"/>
      <c r="I1093" s="246">
        <f>IF(D1094&lt;&gt;0,1,IF(D1097&lt;&gt;0,1,IF(D1100&lt;&gt;0,1,IF(D1103&lt;&gt;0,1,0))))</f>
        <v>0</v>
      </c>
    </row>
    <row r="1094" spans="1:9" s="22" customFormat="1" x14ac:dyDescent="0.3">
      <c r="A1094" s="94">
        <v>130101</v>
      </c>
      <c r="B1094" s="45" t="s">
        <v>1128</v>
      </c>
      <c r="C1094" s="41" t="s">
        <v>27</v>
      </c>
      <c r="D1094" s="42"/>
      <c r="E1094" s="42">
        <v>112.84</v>
      </c>
      <c r="F1094" s="42">
        <f>E1094*(1+C$1910)</f>
        <v>138.42082800000003</v>
      </c>
      <c r="G1094" s="42">
        <f>D1094*F1094</f>
        <v>0</v>
      </c>
      <c r="H1094" s="175"/>
      <c r="I1094" s="246">
        <f>IF(D1094&lt;&gt;0,1,0)</f>
        <v>0</v>
      </c>
    </row>
    <row r="1095" spans="1:9" s="22" customFormat="1" ht="99.75" customHeight="1" x14ac:dyDescent="0.25">
      <c r="A1095" s="94"/>
      <c r="B1095" s="43" t="s">
        <v>1129</v>
      </c>
      <c r="C1095" s="41"/>
      <c r="D1095" s="58"/>
      <c r="E1095" s="42"/>
      <c r="F1095" s="42"/>
      <c r="G1095" s="44"/>
      <c r="H1095" s="175"/>
      <c r="I1095" s="246">
        <f>IF(I1094=1,1,0)</f>
        <v>0</v>
      </c>
    </row>
    <row r="1096" spans="1:9" s="22" customFormat="1" x14ac:dyDescent="0.3">
      <c r="A1096" s="94"/>
      <c r="B1096" s="43"/>
      <c r="C1096" s="41"/>
      <c r="D1096" s="58"/>
      <c r="E1096" s="42"/>
      <c r="F1096" s="42"/>
      <c r="G1096" s="44"/>
      <c r="H1096" s="175"/>
      <c r="I1096" s="246">
        <f>IF(I1095=1,1,0)</f>
        <v>0</v>
      </c>
    </row>
    <row r="1097" spans="1:9" s="22" customFormat="1" x14ac:dyDescent="0.3">
      <c r="A1097" s="94" t="s">
        <v>1130</v>
      </c>
      <c r="B1097" s="45" t="s">
        <v>1131</v>
      </c>
      <c r="C1097" s="41" t="s">
        <v>27</v>
      </c>
      <c r="D1097" s="42"/>
      <c r="E1097" s="42">
        <v>132.49</v>
      </c>
      <c r="F1097" s="42">
        <f>E1097*(1+C$1910)</f>
        <v>162.52548300000004</v>
      </c>
      <c r="G1097" s="42">
        <f>D1097*F1097</f>
        <v>0</v>
      </c>
      <c r="H1097" s="175"/>
      <c r="I1097" s="246">
        <f>IF(D1097&lt;&gt;0,1,0)</f>
        <v>0</v>
      </c>
    </row>
    <row r="1098" spans="1:9" s="22" customFormat="1" ht="96.75" customHeight="1" x14ac:dyDescent="0.25">
      <c r="A1098" s="94"/>
      <c r="B1098" s="43" t="s">
        <v>1132</v>
      </c>
      <c r="C1098" s="41"/>
      <c r="D1098" s="58"/>
      <c r="E1098" s="42"/>
      <c r="F1098" s="42"/>
      <c r="G1098" s="44"/>
      <c r="H1098" s="175"/>
      <c r="I1098" s="246">
        <f>IF(I1097=1,1,0)</f>
        <v>0</v>
      </c>
    </row>
    <row r="1099" spans="1:9" s="22" customFormat="1" x14ac:dyDescent="0.3">
      <c r="A1099" s="94"/>
      <c r="B1099" s="43"/>
      <c r="C1099" s="41"/>
      <c r="D1099" s="58"/>
      <c r="E1099" s="42"/>
      <c r="F1099" s="42"/>
      <c r="G1099" s="44"/>
      <c r="H1099" s="175"/>
      <c r="I1099" s="246">
        <f>IF(I1098=1,1,0)</f>
        <v>0</v>
      </c>
    </row>
    <row r="1100" spans="1:9" s="22" customFormat="1" ht="18.75" x14ac:dyDescent="0.25">
      <c r="A1100" s="94" t="s">
        <v>1133</v>
      </c>
      <c r="B1100" s="45" t="s">
        <v>1134</v>
      </c>
      <c r="C1100" s="41" t="s">
        <v>27</v>
      </c>
      <c r="D1100" s="42"/>
      <c r="E1100" s="42">
        <v>65.88</v>
      </c>
      <c r="F1100" s="42">
        <f>E1100*(1+C$1910)</f>
        <v>80.814996000000008</v>
      </c>
      <c r="G1100" s="42">
        <f>D1100*F1100</f>
        <v>0</v>
      </c>
      <c r="H1100" s="175"/>
      <c r="I1100" s="246">
        <f>IF(D1100&lt;&gt;0,1,0)</f>
        <v>0</v>
      </c>
    </row>
    <row r="1101" spans="1:9" s="22" customFormat="1" ht="51.75" customHeight="1" x14ac:dyDescent="0.25">
      <c r="A1101" s="94"/>
      <c r="B1101" s="43" t="s">
        <v>1135</v>
      </c>
      <c r="C1101" s="41"/>
      <c r="D1101" s="42"/>
      <c r="E1101" s="42"/>
      <c r="F1101" s="42"/>
      <c r="G1101" s="44"/>
      <c r="H1101" s="175"/>
      <c r="I1101" s="246">
        <f>IF(I1100=1,1,0)</f>
        <v>0</v>
      </c>
    </row>
    <row r="1102" spans="1:9" s="22" customFormat="1" x14ac:dyDescent="0.3">
      <c r="A1102" s="94"/>
      <c r="B1102" s="43"/>
      <c r="C1102" s="41"/>
      <c r="D1102" s="42"/>
      <c r="E1102" s="42"/>
      <c r="F1102" s="42"/>
      <c r="G1102" s="44"/>
      <c r="H1102" s="175"/>
      <c r="I1102" s="246">
        <f>IF(I1101=1,1,0)</f>
        <v>0</v>
      </c>
    </row>
    <row r="1103" spans="1:9" s="22" customFormat="1" ht="18.75" x14ac:dyDescent="0.25">
      <c r="A1103" s="94" t="s">
        <v>1136</v>
      </c>
      <c r="B1103" s="45" t="s">
        <v>1137</v>
      </c>
      <c r="C1103" s="41" t="s">
        <v>27</v>
      </c>
      <c r="D1103" s="42"/>
      <c r="E1103" s="42">
        <v>166.9</v>
      </c>
      <c r="F1103" s="42">
        <f>E1103*(1+C$1910)</f>
        <v>204.73623000000003</v>
      </c>
      <c r="G1103" s="42">
        <f>D1103*F1103</f>
        <v>0</v>
      </c>
      <c r="H1103" s="175"/>
      <c r="I1103" s="246">
        <f>IF(D1103&lt;&gt;0,1,0)</f>
        <v>0</v>
      </c>
    </row>
    <row r="1104" spans="1:9" s="22" customFormat="1" ht="141.75" x14ac:dyDescent="0.25">
      <c r="A1104" s="94"/>
      <c r="B1104" s="43" t="s">
        <v>1138</v>
      </c>
      <c r="C1104" s="41"/>
      <c r="D1104" s="42"/>
      <c r="E1104" s="42"/>
      <c r="F1104" s="42"/>
      <c r="G1104" s="44"/>
      <c r="H1104" s="175"/>
      <c r="I1104" s="246">
        <f>IF(I1103=1,1,0)</f>
        <v>0</v>
      </c>
    </row>
    <row r="1105" spans="1:9" s="22" customFormat="1" x14ac:dyDescent="0.3">
      <c r="A1105" s="94"/>
      <c r="B1105" s="43"/>
      <c r="C1105" s="41"/>
      <c r="D1105" s="42"/>
      <c r="E1105" s="42"/>
      <c r="F1105" s="42"/>
      <c r="G1105" s="44"/>
      <c r="H1105" s="175"/>
      <c r="I1105" s="246">
        <f>IF(I1104=1,1,0)</f>
        <v>0</v>
      </c>
    </row>
    <row r="1106" spans="1:9" s="22" customFormat="1" ht="18.75" x14ac:dyDescent="0.25">
      <c r="A1106" s="94" t="s">
        <v>1139</v>
      </c>
      <c r="B1106" s="57" t="s">
        <v>1140</v>
      </c>
      <c r="C1106" s="41"/>
      <c r="D1106" s="58"/>
      <c r="E1106" s="42"/>
      <c r="F1106" s="42"/>
      <c r="G1106" s="44"/>
      <c r="H1106" s="175"/>
      <c r="I1106" s="246">
        <f>IF(D1107&lt;&gt;0,1,IF(D1110&lt;&gt;0,1,IF(D1113&lt;&gt;0,1,IF(D1116&lt;&gt;0,1,IF(D1119&lt;&gt;0,1,IF(D1122&lt;&gt;0,1,IF(D1125&lt;&gt;0,1,IF(D1128&lt;&gt;0,1,0))))))))+IF(D1131&lt;&gt;0,1,0)</f>
        <v>2</v>
      </c>
    </row>
    <row r="1107" spans="1:9" s="22" customFormat="1" ht="31.5" x14ac:dyDescent="0.25">
      <c r="A1107" s="94" t="s">
        <v>1141</v>
      </c>
      <c r="B1107" s="45" t="s">
        <v>1142</v>
      </c>
      <c r="C1107" s="41" t="s">
        <v>27</v>
      </c>
      <c r="D1107" s="215">
        <v>14</v>
      </c>
      <c r="E1107" s="42">
        <v>236.08</v>
      </c>
      <c r="F1107" s="42">
        <f>E1107*(1+C$1910)</f>
        <v>289.59933600000005</v>
      </c>
      <c r="G1107" s="42">
        <f>D1107*F1107</f>
        <v>4054.3907040000008</v>
      </c>
      <c r="H1107" s="175" t="s">
        <v>1848</v>
      </c>
      <c r="I1107" s="246">
        <f>IF(D1107&lt;&gt;0,1,0)</f>
        <v>1</v>
      </c>
    </row>
    <row r="1108" spans="1:9" s="22" customFormat="1" ht="94.5" x14ac:dyDescent="0.25">
      <c r="A1108" s="94"/>
      <c r="B1108" s="43" t="s">
        <v>1143</v>
      </c>
      <c r="C1108" s="41"/>
      <c r="D1108" s="58"/>
      <c r="E1108" s="42"/>
      <c r="F1108" s="42"/>
      <c r="G1108" s="44"/>
      <c r="H1108" s="175"/>
      <c r="I1108" s="246">
        <f>IF(I1107=1,1,0)</f>
        <v>1</v>
      </c>
    </row>
    <row r="1109" spans="1:9" s="22" customFormat="1" x14ac:dyDescent="0.3">
      <c r="A1109" s="94"/>
      <c r="B1109" s="45"/>
      <c r="C1109" s="41"/>
      <c r="D1109" s="58"/>
      <c r="E1109" s="42"/>
      <c r="F1109" s="42"/>
      <c r="G1109" s="44"/>
      <c r="H1109" s="175"/>
      <c r="I1109" s="246">
        <f>IF(I1108=1,1,0)</f>
        <v>1</v>
      </c>
    </row>
    <row r="1110" spans="1:9" s="22" customFormat="1" ht="31.5" x14ac:dyDescent="0.25">
      <c r="A1110" s="94" t="s">
        <v>1144</v>
      </c>
      <c r="B1110" s="45" t="s">
        <v>1145</v>
      </c>
      <c r="C1110" s="41" t="s">
        <v>27</v>
      </c>
      <c r="D1110" s="215">
        <v>7</v>
      </c>
      <c r="E1110" s="42">
        <v>226</v>
      </c>
      <c r="F1110" s="42">
        <f>E1110*(1+C$1910)</f>
        <v>277.23420000000004</v>
      </c>
      <c r="G1110" s="42">
        <f>D1110*F1110</f>
        <v>1940.6394000000003</v>
      </c>
      <c r="H1110" s="175" t="s">
        <v>1848</v>
      </c>
      <c r="I1110" s="246">
        <f>IF(D1110&lt;&gt;0,1,0)</f>
        <v>1</v>
      </c>
    </row>
    <row r="1111" spans="1:9" s="22" customFormat="1" ht="94.5" x14ac:dyDescent="0.25">
      <c r="A1111" s="94"/>
      <c r="B1111" s="43" t="s">
        <v>1146</v>
      </c>
      <c r="C1111" s="41"/>
      <c r="D1111" s="58"/>
      <c r="E1111" s="42"/>
      <c r="F1111" s="42"/>
      <c r="G1111" s="44"/>
      <c r="H1111" s="175"/>
      <c r="I1111" s="246">
        <f>IF(I1110=1,1,0)</f>
        <v>1</v>
      </c>
    </row>
    <row r="1112" spans="1:9" s="22" customFormat="1" x14ac:dyDescent="0.3">
      <c r="A1112" s="94"/>
      <c r="B1112" s="43"/>
      <c r="C1112" s="41"/>
      <c r="D1112" s="58"/>
      <c r="E1112" s="42"/>
      <c r="F1112" s="42"/>
      <c r="G1112" s="44"/>
      <c r="H1112" s="175"/>
      <c r="I1112" s="246">
        <f>IF(I1111=1,1,0)</f>
        <v>1</v>
      </c>
    </row>
    <row r="1113" spans="1:9" s="22" customFormat="1" ht="18.75" x14ac:dyDescent="0.25">
      <c r="A1113" s="94" t="s">
        <v>1147</v>
      </c>
      <c r="B1113" s="45" t="s">
        <v>1148</v>
      </c>
      <c r="C1113" s="41" t="s">
        <v>23</v>
      </c>
      <c r="D1113" s="42"/>
      <c r="E1113" s="42">
        <v>124.46</v>
      </c>
      <c r="F1113" s="42">
        <f>E1113*(1+C$1910)</f>
        <v>152.675082</v>
      </c>
      <c r="G1113" s="42">
        <f>D1113*F1113</f>
        <v>0</v>
      </c>
      <c r="H1113" s="175"/>
      <c r="I1113" s="246">
        <f>IF(D1113&lt;&gt;0,1,0)</f>
        <v>0</v>
      </c>
    </row>
    <row r="1114" spans="1:9" s="22" customFormat="1" ht="189" x14ac:dyDescent="0.25">
      <c r="A1114" s="94"/>
      <c r="B1114" s="43" t="s">
        <v>1149</v>
      </c>
      <c r="C1114" s="41"/>
      <c r="D1114" s="58"/>
      <c r="E1114" s="42"/>
      <c r="F1114" s="42"/>
      <c r="G1114" s="44"/>
      <c r="H1114" s="175"/>
      <c r="I1114" s="246">
        <f>IF(I1113=1,1,0)</f>
        <v>0</v>
      </c>
    </row>
    <row r="1115" spans="1:9" s="22" customFormat="1" x14ac:dyDescent="0.3">
      <c r="A1115" s="94"/>
      <c r="B1115" s="43"/>
      <c r="C1115" s="41"/>
      <c r="D1115" s="58"/>
      <c r="E1115" s="42"/>
      <c r="F1115" s="42"/>
      <c r="G1115" s="44"/>
      <c r="H1115" s="175"/>
      <c r="I1115" s="246">
        <f>IF(I1114=1,1,0)</f>
        <v>0</v>
      </c>
    </row>
    <row r="1116" spans="1:9" s="22" customFormat="1" ht="31.5" x14ac:dyDescent="0.25">
      <c r="A1116" s="94" t="s">
        <v>1150</v>
      </c>
      <c r="B1116" s="45" t="s">
        <v>1151</v>
      </c>
      <c r="C1116" s="41" t="s">
        <v>23</v>
      </c>
      <c r="D1116" s="215">
        <v>10.84</v>
      </c>
      <c r="E1116" s="42">
        <v>148.11000000000001</v>
      </c>
      <c r="F1116" s="42">
        <f>E1116*(1+C$1910)</f>
        <v>181.68653700000004</v>
      </c>
      <c r="G1116" s="42">
        <f>D1116*F1116</f>
        <v>1969.4820610800004</v>
      </c>
      <c r="H1116" s="175" t="s">
        <v>1848</v>
      </c>
      <c r="I1116" s="246">
        <f>IF(D1116&lt;&gt;0,1,0)</f>
        <v>1</v>
      </c>
    </row>
    <row r="1117" spans="1:9" s="22" customFormat="1" ht="189" x14ac:dyDescent="0.25">
      <c r="A1117" s="94"/>
      <c r="B1117" s="43" t="s">
        <v>1152</v>
      </c>
      <c r="C1117" s="41"/>
      <c r="D1117" s="58"/>
      <c r="E1117" s="42"/>
      <c r="F1117" s="42"/>
      <c r="G1117" s="44"/>
      <c r="H1117" s="175"/>
      <c r="I1117" s="246">
        <f>IF(I1116=1,1,0)</f>
        <v>1</v>
      </c>
    </row>
    <row r="1118" spans="1:9" s="22" customFormat="1" x14ac:dyDescent="0.3">
      <c r="A1118" s="94"/>
      <c r="B1118" s="43"/>
      <c r="C1118" s="41"/>
      <c r="D1118" s="58"/>
      <c r="E1118" s="42"/>
      <c r="F1118" s="42"/>
      <c r="G1118" s="44"/>
      <c r="H1118" s="175"/>
      <c r="I1118" s="246">
        <f>IF(I1117=1,1,0)</f>
        <v>1</v>
      </c>
    </row>
    <row r="1119" spans="1:9" s="22" customFormat="1" ht="18.75" x14ac:dyDescent="0.25">
      <c r="A1119" s="94" t="s">
        <v>1153</v>
      </c>
      <c r="B1119" s="45" t="s">
        <v>1154</v>
      </c>
      <c r="C1119" s="41" t="s">
        <v>23</v>
      </c>
      <c r="D1119" s="42"/>
      <c r="E1119" s="42">
        <v>113.23</v>
      </c>
      <c r="F1119" s="42">
        <f>E1119*(1+C$1910)</f>
        <v>138.89924100000002</v>
      </c>
      <c r="G1119" s="42">
        <f>D1119*F1119</f>
        <v>0</v>
      </c>
      <c r="H1119" s="175"/>
      <c r="I1119" s="246">
        <f>IF(D1119&lt;&gt;0,1,0)</f>
        <v>0</v>
      </c>
    </row>
    <row r="1120" spans="1:9" s="22" customFormat="1" ht="189" x14ac:dyDescent="0.25">
      <c r="A1120" s="94"/>
      <c r="B1120" s="43" t="s">
        <v>1155</v>
      </c>
      <c r="C1120" s="41"/>
      <c r="D1120" s="58"/>
      <c r="E1120" s="42"/>
      <c r="F1120" s="42"/>
      <c r="G1120" s="44"/>
      <c r="H1120" s="175"/>
      <c r="I1120" s="246">
        <f>IF(I1119=1,1,0)</f>
        <v>0</v>
      </c>
    </row>
    <row r="1121" spans="1:9" s="22" customFormat="1" x14ac:dyDescent="0.3">
      <c r="A1121" s="94"/>
      <c r="B1121" s="43"/>
      <c r="C1121" s="41"/>
      <c r="D1121" s="58"/>
      <c r="E1121" s="42"/>
      <c r="F1121" s="42"/>
      <c r="G1121" s="44"/>
      <c r="H1121" s="175"/>
      <c r="I1121" s="246">
        <f>IF(I1120=1,1,0)</f>
        <v>0</v>
      </c>
    </row>
    <row r="1122" spans="1:9" s="22" customFormat="1" ht="31.5" x14ac:dyDescent="0.25">
      <c r="A1122" s="94" t="s">
        <v>1156</v>
      </c>
      <c r="B1122" s="45" t="s">
        <v>1157</v>
      </c>
      <c r="C1122" s="41" t="s">
        <v>23</v>
      </c>
      <c r="D1122" s="215">
        <v>40</v>
      </c>
      <c r="E1122" s="42">
        <v>134.75</v>
      </c>
      <c r="F1122" s="42">
        <f>E1122*(1+C$1910)</f>
        <v>165.29782500000002</v>
      </c>
      <c r="G1122" s="42">
        <f>D1122*F1122</f>
        <v>6611.9130000000005</v>
      </c>
      <c r="H1122" s="175" t="s">
        <v>1848</v>
      </c>
      <c r="I1122" s="246">
        <f>IF(D1122&lt;&gt;0,1,0)</f>
        <v>1</v>
      </c>
    </row>
    <row r="1123" spans="1:9" s="22" customFormat="1" ht="189" x14ac:dyDescent="0.25">
      <c r="A1123" s="94"/>
      <c r="B1123" s="43" t="s">
        <v>1155</v>
      </c>
      <c r="C1123" s="41"/>
      <c r="D1123" s="58"/>
      <c r="E1123" s="42"/>
      <c r="F1123" s="42"/>
      <c r="G1123" s="44"/>
      <c r="H1123" s="183"/>
      <c r="I1123" s="246">
        <f>IF(I1122=1,1,0)</f>
        <v>1</v>
      </c>
    </row>
    <row r="1124" spans="1:9" s="22" customFormat="1" x14ac:dyDescent="0.3">
      <c r="A1124" s="94"/>
      <c r="B1124" s="43"/>
      <c r="C1124" s="41"/>
      <c r="D1124" s="58"/>
      <c r="E1124" s="42"/>
      <c r="F1124" s="42"/>
      <c r="G1124" s="44"/>
      <c r="H1124" s="175"/>
      <c r="I1124" s="246">
        <f>IF(I1123=1,1,0)</f>
        <v>1</v>
      </c>
    </row>
    <row r="1125" spans="1:9" s="22" customFormat="1" x14ac:dyDescent="0.3">
      <c r="A1125" s="94" t="s">
        <v>1158</v>
      </c>
      <c r="B1125" s="45" t="s">
        <v>1159</v>
      </c>
      <c r="C1125" s="41" t="s">
        <v>23</v>
      </c>
      <c r="D1125" s="42"/>
      <c r="E1125" s="42">
        <v>475.94</v>
      </c>
      <c r="F1125" s="42">
        <f>E1125*(1+C$1910)</f>
        <v>583.835598</v>
      </c>
      <c r="G1125" s="42">
        <f>D1125*F1125</f>
        <v>0</v>
      </c>
      <c r="H1125" s="175"/>
      <c r="I1125" s="246">
        <f>IF(D1125&lt;&gt;0,1,0)</f>
        <v>0</v>
      </c>
    </row>
    <row r="1126" spans="1:9" s="22" customFormat="1" ht="172.5" customHeight="1" x14ac:dyDescent="0.25">
      <c r="A1126" s="94"/>
      <c r="B1126" s="43" t="s">
        <v>1160</v>
      </c>
      <c r="C1126" s="41"/>
      <c r="D1126" s="58"/>
      <c r="E1126" s="42"/>
      <c r="F1126" s="42"/>
      <c r="G1126" s="44"/>
      <c r="H1126" s="175"/>
      <c r="I1126" s="246">
        <f>IF(I1125=1,1,0)</f>
        <v>0</v>
      </c>
    </row>
    <row r="1127" spans="1:9" s="22" customFormat="1" x14ac:dyDescent="0.3">
      <c r="A1127" s="94"/>
      <c r="B1127" s="43"/>
      <c r="C1127" s="41"/>
      <c r="D1127" s="58"/>
      <c r="E1127" s="42"/>
      <c r="F1127" s="42"/>
      <c r="G1127" s="44"/>
      <c r="H1127" s="175"/>
      <c r="I1127" s="246">
        <f>IF(I1126=1,1,0)</f>
        <v>0</v>
      </c>
    </row>
    <row r="1128" spans="1:9" s="22" customFormat="1" ht="31.5" x14ac:dyDescent="0.25">
      <c r="A1128" s="94" t="s">
        <v>1161</v>
      </c>
      <c r="B1128" s="45" t="s">
        <v>1162</v>
      </c>
      <c r="C1128" s="41" t="s">
        <v>23</v>
      </c>
      <c r="D1128" s="42"/>
      <c r="E1128" s="42">
        <v>568.64</v>
      </c>
      <c r="F1128" s="42">
        <f>E1128*(1+C$1910)</f>
        <v>697.55068800000004</v>
      </c>
      <c r="G1128" s="42">
        <f>D1128*F1128</f>
        <v>0</v>
      </c>
      <c r="H1128" s="175"/>
      <c r="I1128" s="246">
        <f>IF(D1128&lt;&gt;0,1,0)</f>
        <v>0</v>
      </c>
    </row>
    <row r="1129" spans="1:9" s="22" customFormat="1" ht="220.5" x14ac:dyDescent="0.25">
      <c r="A1129" s="94"/>
      <c r="B1129" s="43" t="s">
        <v>1163</v>
      </c>
      <c r="C1129" s="41"/>
      <c r="D1129" s="58"/>
      <c r="E1129" s="42"/>
      <c r="F1129" s="42"/>
      <c r="G1129" s="44"/>
      <c r="H1129" s="175"/>
      <c r="I1129" s="246">
        <f>IF(I1128=1,1,0)</f>
        <v>0</v>
      </c>
    </row>
    <row r="1130" spans="1:9" s="22" customFormat="1" x14ac:dyDescent="0.3">
      <c r="A1130" s="94"/>
      <c r="B1130" s="43"/>
      <c r="C1130" s="41"/>
      <c r="D1130" s="58"/>
      <c r="E1130" s="42"/>
      <c r="F1130" s="42"/>
      <c r="G1130" s="44"/>
      <c r="H1130" s="175"/>
      <c r="I1130" s="246">
        <f>IF(I1129=1,1,0)</f>
        <v>0</v>
      </c>
    </row>
    <row r="1131" spans="1:9" s="22" customFormat="1" ht="31.5" x14ac:dyDescent="0.25">
      <c r="A1131" s="94" t="s">
        <v>1164</v>
      </c>
      <c r="B1131" s="45" t="s">
        <v>1165</v>
      </c>
      <c r="C1131" s="41" t="s">
        <v>23</v>
      </c>
      <c r="D1131" s="215">
        <v>163.84</v>
      </c>
      <c r="E1131" s="42">
        <v>699.79</v>
      </c>
      <c r="F1131" s="42">
        <f>E1131*(1+C$1910)</f>
        <v>858.43239300000005</v>
      </c>
      <c r="G1131" s="42">
        <f>D1131*F1131</f>
        <v>140645.56326912</v>
      </c>
      <c r="H1131" s="175" t="s">
        <v>1848</v>
      </c>
      <c r="I1131" s="246">
        <f>IF(D1131&lt;&gt;0,1,0)</f>
        <v>1</v>
      </c>
    </row>
    <row r="1132" spans="1:9" s="22" customFormat="1" ht="221.25" customHeight="1" x14ac:dyDescent="0.25">
      <c r="A1132" s="94"/>
      <c r="B1132" s="43" t="s">
        <v>1166</v>
      </c>
      <c r="C1132" s="41"/>
      <c r="D1132" s="58"/>
      <c r="E1132" s="42"/>
      <c r="F1132" s="42"/>
      <c r="G1132" s="44"/>
      <c r="H1132" s="175"/>
      <c r="I1132" s="246">
        <f>IF(I1131=1,1,0)</f>
        <v>1</v>
      </c>
    </row>
    <row r="1133" spans="1:9" s="22" customFormat="1" ht="18" customHeight="1" x14ac:dyDescent="0.3">
      <c r="A1133" s="223" t="s">
        <v>1968</v>
      </c>
      <c r="B1133" s="224"/>
      <c r="C1133" s="217"/>
      <c r="D1133" s="238"/>
      <c r="E1133" s="209" t="s">
        <v>67</v>
      </c>
      <c r="F1133" s="237"/>
      <c r="G1133" s="66">
        <f>SUM(G1093:G1132)</f>
        <v>155221.9884342</v>
      </c>
      <c r="H1133" s="175"/>
      <c r="I1133" s="245" t="s">
        <v>1973</v>
      </c>
    </row>
    <row r="1134" spans="1:9" s="22" customFormat="1" x14ac:dyDescent="0.3">
      <c r="A1134" s="172">
        <v>140000</v>
      </c>
      <c r="B1134" s="228" t="s">
        <v>1167</v>
      </c>
      <c r="C1134" s="229"/>
      <c r="D1134" s="233"/>
      <c r="E1134" s="231"/>
      <c r="F1134" s="231"/>
      <c r="G1134" s="232"/>
      <c r="H1134" s="175"/>
      <c r="I1134" s="245" t="s">
        <v>1973</v>
      </c>
    </row>
    <row r="1135" spans="1:9" s="22" customFormat="1" ht="18.75" x14ac:dyDescent="0.25">
      <c r="A1135" s="174">
        <v>140100</v>
      </c>
      <c r="B1135" s="57" t="s">
        <v>337</v>
      </c>
      <c r="C1135" s="41"/>
      <c r="D1135" s="58"/>
      <c r="E1135" s="42"/>
      <c r="F1135" s="42"/>
      <c r="G1135" s="44"/>
      <c r="H1135" s="175"/>
      <c r="I1135" s="246">
        <f>IF(D1136&lt;&gt;0,1,IF(D1139&lt;&gt;0,1,IF(D1142&lt;&gt;0,1,IF(D1145&lt;&gt;0,1,IF(D1148&lt;&gt;0,1,IF(D1151&lt;&gt;0,1,IF(D1154&lt;&gt;0,1,IF(D1157&lt;&gt;0,1,0))))))))+IF(D1160&lt;&gt;0,1,0)</f>
        <v>2</v>
      </c>
    </row>
    <row r="1136" spans="1:9" s="22" customFormat="1" ht="31.5" x14ac:dyDescent="0.25">
      <c r="A1136" s="94">
        <v>140101</v>
      </c>
      <c r="B1136" s="92" t="s">
        <v>1168</v>
      </c>
      <c r="C1136" s="41" t="s">
        <v>19</v>
      </c>
      <c r="D1136" s="42"/>
      <c r="E1136" s="42">
        <v>32.479999999999997</v>
      </c>
      <c r="F1136" s="42">
        <f>E1136*(1+C$1910)</f>
        <v>39.843215999999998</v>
      </c>
      <c r="G1136" s="42">
        <f>D1136*F1136</f>
        <v>0</v>
      </c>
      <c r="H1136" s="175"/>
      <c r="I1136" s="246">
        <f>IF(D1136&lt;&gt;0,1,0)</f>
        <v>0</v>
      </c>
    </row>
    <row r="1137" spans="1:9" s="22" customFormat="1" ht="78.75" customHeight="1" x14ac:dyDescent="0.25">
      <c r="A1137" s="94"/>
      <c r="B1137" s="91" t="s">
        <v>1169</v>
      </c>
      <c r="C1137" s="41"/>
      <c r="D1137" s="58"/>
      <c r="E1137" s="42"/>
      <c r="F1137" s="42"/>
      <c r="G1137" s="44"/>
      <c r="H1137" s="175"/>
      <c r="I1137" s="246">
        <f>IF(I1136=1,1,0)</f>
        <v>0</v>
      </c>
    </row>
    <row r="1138" spans="1:9" s="22" customFormat="1" x14ac:dyDescent="0.3">
      <c r="A1138" s="94"/>
      <c r="B1138" s="43"/>
      <c r="C1138" s="41"/>
      <c r="D1138" s="58"/>
      <c r="E1138" s="42"/>
      <c r="F1138" s="42"/>
      <c r="G1138" s="44"/>
      <c r="H1138" s="175"/>
      <c r="I1138" s="246">
        <f>IF(I1137=1,1,0)</f>
        <v>0</v>
      </c>
    </row>
    <row r="1139" spans="1:9" s="22" customFormat="1" ht="18.75" x14ac:dyDescent="0.25">
      <c r="A1139" s="94" t="s">
        <v>1170</v>
      </c>
      <c r="B1139" s="45" t="s">
        <v>1171</v>
      </c>
      <c r="C1139" s="41" t="s">
        <v>19</v>
      </c>
      <c r="D1139" s="42"/>
      <c r="E1139" s="42">
        <v>34.19</v>
      </c>
      <c r="F1139" s="42">
        <f>E1139*(1+C$1910)</f>
        <v>41.940873000000003</v>
      </c>
      <c r="G1139" s="42">
        <f>D1139*F1139</f>
        <v>0</v>
      </c>
      <c r="H1139" s="175"/>
      <c r="I1139" s="246">
        <f>IF(D1139&lt;&gt;0,1,0)</f>
        <v>0</v>
      </c>
    </row>
    <row r="1140" spans="1:9" s="22" customFormat="1" ht="81" customHeight="1" x14ac:dyDescent="0.25">
      <c r="A1140" s="94"/>
      <c r="B1140" s="43" t="s">
        <v>1172</v>
      </c>
      <c r="C1140" s="41"/>
      <c r="D1140" s="58"/>
      <c r="E1140" s="42"/>
      <c r="F1140" s="42"/>
      <c r="G1140" s="44"/>
      <c r="H1140" s="175"/>
      <c r="I1140" s="246">
        <f>IF(I1139=1,1,0)</f>
        <v>0</v>
      </c>
    </row>
    <row r="1141" spans="1:9" s="22" customFormat="1" x14ac:dyDescent="0.3">
      <c r="A1141" s="94"/>
      <c r="B1141" s="43"/>
      <c r="C1141" s="41"/>
      <c r="D1141" s="58"/>
      <c r="E1141" s="42"/>
      <c r="F1141" s="42"/>
      <c r="G1141" s="44"/>
      <c r="H1141" s="175"/>
      <c r="I1141" s="246">
        <f>IF(I1140=1,1,0)</f>
        <v>0</v>
      </c>
    </row>
    <row r="1142" spans="1:9" s="22" customFormat="1" ht="31.5" x14ac:dyDescent="0.25">
      <c r="A1142" s="94" t="s">
        <v>1173</v>
      </c>
      <c r="B1142" s="45" t="s">
        <v>1174</v>
      </c>
      <c r="C1142" s="41" t="s">
        <v>19</v>
      </c>
      <c r="D1142" s="215">
        <v>11668.88</v>
      </c>
      <c r="E1142" s="42">
        <v>30.98</v>
      </c>
      <c r="F1142" s="42">
        <f>E1142*(1+C$1910)</f>
        <v>38.003166000000007</v>
      </c>
      <c r="G1142" s="42">
        <f>D1142*F1142</f>
        <v>443454.38367408008</v>
      </c>
      <c r="H1142" s="175" t="s">
        <v>1848</v>
      </c>
      <c r="I1142" s="246">
        <f>IF(D1142&lt;&gt;0,1,0)</f>
        <v>1</v>
      </c>
    </row>
    <row r="1143" spans="1:9" s="22" customFormat="1" ht="78.75" x14ac:dyDescent="0.25">
      <c r="A1143" s="94"/>
      <c r="B1143" s="43" t="s">
        <v>1175</v>
      </c>
      <c r="C1143" s="41"/>
      <c r="D1143" s="58"/>
      <c r="E1143" s="42"/>
      <c r="F1143" s="42"/>
      <c r="G1143" s="44"/>
      <c r="H1143" s="175"/>
      <c r="I1143" s="246">
        <f>IF(I1142=1,1,0)</f>
        <v>1</v>
      </c>
    </row>
    <row r="1144" spans="1:9" s="22" customFormat="1" x14ac:dyDescent="0.3">
      <c r="A1144" s="94"/>
      <c r="B1144" s="43"/>
      <c r="C1144" s="41"/>
      <c r="D1144" s="58"/>
      <c r="E1144" s="42"/>
      <c r="F1144" s="42"/>
      <c r="G1144" s="44"/>
      <c r="H1144" s="175"/>
      <c r="I1144" s="246">
        <f>IF(I1143=1,1,0)</f>
        <v>1</v>
      </c>
    </row>
    <row r="1145" spans="1:9" s="22" customFormat="1" ht="31.5" x14ac:dyDescent="0.25">
      <c r="A1145" s="94" t="s">
        <v>1176</v>
      </c>
      <c r="B1145" s="45" t="s">
        <v>1177</v>
      </c>
      <c r="C1145" s="41" t="s">
        <v>19</v>
      </c>
      <c r="D1145" s="215">
        <v>11663.24</v>
      </c>
      <c r="E1145" s="42">
        <v>9.0500000000000007</v>
      </c>
      <c r="F1145" s="42">
        <f>E1145*(1+C$1910)</f>
        <v>11.101635000000002</v>
      </c>
      <c r="G1145" s="42">
        <f>D1145*F1145</f>
        <v>129481.03339740002</v>
      </c>
      <c r="H1145" s="175" t="s">
        <v>1848</v>
      </c>
      <c r="I1145" s="246">
        <f>IF(D1145&lt;&gt;0,1,0)</f>
        <v>1</v>
      </c>
    </row>
    <row r="1146" spans="1:9" s="22" customFormat="1" ht="78.75" x14ac:dyDescent="0.25">
      <c r="A1146" s="94"/>
      <c r="B1146" s="43" t="s">
        <v>1178</v>
      </c>
      <c r="C1146" s="41"/>
      <c r="D1146" s="58"/>
      <c r="E1146" s="42"/>
      <c r="F1146" s="42"/>
      <c r="G1146" s="44"/>
      <c r="H1146" s="175"/>
      <c r="I1146" s="246">
        <f>IF(I1145=1,1,0)</f>
        <v>1</v>
      </c>
    </row>
    <row r="1147" spans="1:9" s="22" customFormat="1" x14ac:dyDescent="0.3">
      <c r="A1147" s="94"/>
      <c r="B1147" s="45"/>
      <c r="C1147" s="41"/>
      <c r="D1147" s="58"/>
      <c r="E1147" s="42"/>
      <c r="F1147" s="42"/>
      <c r="G1147" s="44"/>
      <c r="H1147" s="175"/>
      <c r="I1147" s="246">
        <f>IF(I1146=1,1,0)</f>
        <v>1</v>
      </c>
    </row>
    <row r="1148" spans="1:9" s="22" customFormat="1" ht="18.75" x14ac:dyDescent="0.25">
      <c r="A1148" s="94" t="s">
        <v>1179</v>
      </c>
      <c r="B1148" s="45" t="s">
        <v>1180</v>
      </c>
      <c r="C1148" s="41" t="s">
        <v>19</v>
      </c>
      <c r="D1148" s="42"/>
      <c r="E1148" s="42">
        <v>12.83</v>
      </c>
      <c r="F1148" s="42">
        <f>E1148*(1+C$1910)</f>
        <v>15.738561000000002</v>
      </c>
      <c r="G1148" s="42">
        <f>D1148*F1148</f>
        <v>0</v>
      </c>
      <c r="H1148" s="175"/>
      <c r="I1148" s="246">
        <f>IF(D1148&lt;&gt;0,1,0)</f>
        <v>0</v>
      </c>
    </row>
    <row r="1149" spans="1:9" s="22" customFormat="1" ht="78.75" x14ac:dyDescent="0.25">
      <c r="A1149" s="94"/>
      <c r="B1149" s="43" t="s">
        <v>1181</v>
      </c>
      <c r="C1149" s="41"/>
      <c r="D1149" s="58"/>
      <c r="E1149" s="42"/>
      <c r="F1149" s="42"/>
      <c r="G1149" s="44"/>
      <c r="H1149" s="175"/>
      <c r="I1149" s="246">
        <f>IF(I1148=1,1,0)</f>
        <v>0</v>
      </c>
    </row>
    <row r="1150" spans="1:9" s="22" customFormat="1" x14ac:dyDescent="0.3">
      <c r="A1150" s="94"/>
      <c r="B1150" s="45"/>
      <c r="C1150" s="41"/>
      <c r="D1150" s="58"/>
      <c r="E1150" s="42"/>
      <c r="F1150" s="42"/>
      <c r="G1150" s="44"/>
      <c r="H1150" s="175"/>
      <c r="I1150" s="246">
        <f>IF(I1149=1,1,0)</f>
        <v>0</v>
      </c>
    </row>
    <row r="1151" spans="1:9" s="22" customFormat="1" ht="31.5" x14ac:dyDescent="0.25">
      <c r="A1151" s="94" t="s">
        <v>1182</v>
      </c>
      <c r="B1151" s="45" t="s">
        <v>1183</v>
      </c>
      <c r="C1151" s="41" t="s">
        <v>19</v>
      </c>
      <c r="D1151" s="42"/>
      <c r="E1151" s="42">
        <v>13.66</v>
      </c>
      <c r="F1151" s="42">
        <f>E1151*(1+C$1910)</f>
        <v>16.756722000000003</v>
      </c>
      <c r="G1151" s="42">
        <f>D1151*F1151</f>
        <v>0</v>
      </c>
      <c r="H1151" s="175"/>
      <c r="I1151" s="246">
        <f>IF(D1151&lt;&gt;0,1,0)</f>
        <v>0</v>
      </c>
    </row>
    <row r="1152" spans="1:9" s="22" customFormat="1" ht="78.75" x14ac:dyDescent="0.25">
      <c r="A1152" s="94"/>
      <c r="B1152" s="43" t="s">
        <v>1184</v>
      </c>
      <c r="C1152" s="41"/>
      <c r="D1152" s="58"/>
      <c r="E1152" s="42"/>
      <c r="F1152" s="42"/>
      <c r="G1152" s="44"/>
      <c r="H1152" s="175"/>
      <c r="I1152" s="246">
        <f>IF(I1151=1,1,0)</f>
        <v>0</v>
      </c>
    </row>
    <row r="1153" spans="1:9" s="22" customFormat="1" x14ac:dyDescent="0.3">
      <c r="A1153" s="94"/>
      <c r="B1153" s="45"/>
      <c r="C1153" s="41"/>
      <c r="D1153" s="58"/>
      <c r="E1153" s="42"/>
      <c r="F1153" s="42"/>
      <c r="G1153" s="44"/>
      <c r="H1153" s="175"/>
      <c r="I1153" s="246">
        <f>IF(I1152=1,1,0)</f>
        <v>0</v>
      </c>
    </row>
    <row r="1154" spans="1:9" s="22" customFormat="1" ht="31.5" x14ac:dyDescent="0.25">
      <c r="A1154" s="94" t="s">
        <v>1185</v>
      </c>
      <c r="B1154" s="106" t="s">
        <v>1186</v>
      </c>
      <c r="C1154" s="41" t="s">
        <v>19</v>
      </c>
      <c r="D1154" s="42"/>
      <c r="E1154" s="42">
        <v>87.89</v>
      </c>
      <c r="F1154" s="42">
        <f>E1154*(1+C$1910)</f>
        <v>107.81466300000001</v>
      </c>
      <c r="G1154" s="42">
        <f>D1154*F1154</f>
        <v>0</v>
      </c>
      <c r="H1154" s="175"/>
      <c r="I1154" s="246">
        <f>IF(D1154&lt;&gt;0,1,0)</f>
        <v>0</v>
      </c>
    </row>
    <row r="1155" spans="1:9" s="22" customFormat="1" ht="267.75" x14ac:dyDescent="0.25">
      <c r="A1155" s="94"/>
      <c r="B1155" s="47" t="s">
        <v>1187</v>
      </c>
      <c r="C1155" s="41"/>
      <c r="D1155" s="58"/>
      <c r="E1155" s="42"/>
      <c r="F1155" s="42"/>
      <c r="G1155" s="44"/>
      <c r="H1155" s="175"/>
      <c r="I1155" s="246">
        <f>IF(I1154=1,1,0)</f>
        <v>0</v>
      </c>
    </row>
    <row r="1156" spans="1:9" s="22" customFormat="1" x14ac:dyDescent="0.3">
      <c r="A1156" s="94"/>
      <c r="B1156" s="107"/>
      <c r="C1156" s="41"/>
      <c r="D1156" s="58"/>
      <c r="E1156" s="42"/>
      <c r="F1156" s="42"/>
      <c r="G1156" s="44"/>
      <c r="H1156" s="175"/>
      <c r="I1156" s="246">
        <f>IF(I1155=1,1,0)</f>
        <v>0</v>
      </c>
    </row>
    <row r="1157" spans="1:9" s="22" customFormat="1" ht="18.75" x14ac:dyDescent="0.25">
      <c r="A1157" s="94" t="s">
        <v>1188</v>
      </c>
      <c r="B1157" s="106" t="s">
        <v>1189</v>
      </c>
      <c r="C1157" s="41" t="s">
        <v>19</v>
      </c>
      <c r="D1157" s="42"/>
      <c r="E1157" s="42">
        <v>7.47</v>
      </c>
      <c r="F1157" s="42">
        <f>E1157*(1+C$1910)</f>
        <v>9.163449</v>
      </c>
      <c r="G1157" s="42">
        <f>D1157*F1157</f>
        <v>0</v>
      </c>
      <c r="H1157" s="175"/>
      <c r="I1157" s="246">
        <f>IF(D1157&lt;&gt;0,1,0)</f>
        <v>0</v>
      </c>
    </row>
    <row r="1158" spans="1:9" s="22" customFormat="1" ht="106.5" customHeight="1" x14ac:dyDescent="0.25">
      <c r="A1158" s="94"/>
      <c r="B1158" s="108" t="s">
        <v>1190</v>
      </c>
      <c r="C1158" s="41"/>
      <c r="D1158" s="58"/>
      <c r="E1158" s="42"/>
      <c r="F1158" s="42"/>
      <c r="G1158" s="44"/>
      <c r="H1158" s="175"/>
      <c r="I1158" s="246">
        <f>IF(I1157=1,1,0)</f>
        <v>0</v>
      </c>
    </row>
    <row r="1159" spans="1:9" s="22" customFormat="1" x14ac:dyDescent="0.3">
      <c r="A1159" s="94"/>
      <c r="B1159" s="108"/>
      <c r="C1159" s="41"/>
      <c r="D1159" s="58"/>
      <c r="E1159" s="42"/>
      <c r="F1159" s="42"/>
      <c r="G1159" s="44"/>
      <c r="H1159" s="175"/>
      <c r="I1159" s="246">
        <f>IF(I1158=1,1,0)</f>
        <v>0</v>
      </c>
    </row>
    <row r="1160" spans="1:9" s="22" customFormat="1" ht="47.25" x14ac:dyDescent="0.25">
      <c r="A1160" s="179" t="s">
        <v>1191</v>
      </c>
      <c r="B1160" s="109" t="s">
        <v>1192</v>
      </c>
      <c r="C1160" s="52" t="s">
        <v>19</v>
      </c>
      <c r="D1160" s="215">
        <v>1.1000000000000001</v>
      </c>
      <c r="E1160" s="42">
        <v>72.81</v>
      </c>
      <c r="F1160" s="42">
        <f>E1160*(1+C$1910)</f>
        <v>89.316027000000005</v>
      </c>
      <c r="G1160" s="42">
        <f>D1160*F1160</f>
        <v>98.247629700000019</v>
      </c>
      <c r="H1160" s="175" t="s">
        <v>1848</v>
      </c>
      <c r="I1160" s="246">
        <f>IF(D1160&lt;&gt;0,1,0)</f>
        <v>1</v>
      </c>
    </row>
    <row r="1161" spans="1:9" s="22" customFormat="1" ht="267.75" x14ac:dyDescent="0.25">
      <c r="A1161" s="179"/>
      <c r="B1161" s="110" t="s">
        <v>1193</v>
      </c>
      <c r="C1161" s="52"/>
      <c r="D1161" s="111"/>
      <c r="E1161" s="55"/>
      <c r="F1161" s="55"/>
      <c r="G1161" s="56"/>
      <c r="H1161" s="175"/>
      <c r="I1161" s="246">
        <f>IF(I1160=1,1,0)</f>
        <v>1</v>
      </c>
    </row>
    <row r="1162" spans="1:9" s="22" customFormat="1" x14ac:dyDescent="0.3">
      <c r="A1162" s="94"/>
      <c r="B1162" s="108"/>
      <c r="C1162" s="41"/>
      <c r="D1162" s="58"/>
      <c r="E1162" s="42"/>
      <c r="F1162" s="42"/>
      <c r="G1162" s="44"/>
      <c r="H1162" s="175"/>
      <c r="I1162" s="246">
        <f>IF(I1161=1,1,0)</f>
        <v>1</v>
      </c>
    </row>
    <row r="1163" spans="1:9" s="22" customFormat="1" x14ac:dyDescent="0.3">
      <c r="A1163" s="94" t="s">
        <v>1194</v>
      </c>
      <c r="B1163" s="57" t="s">
        <v>727</v>
      </c>
      <c r="C1163" s="41"/>
      <c r="D1163" s="58"/>
      <c r="E1163" s="42"/>
      <c r="F1163" s="42"/>
      <c r="G1163" s="44"/>
      <c r="H1163" s="175"/>
      <c r="I1163" s="246">
        <f>IF(D1164&lt;&gt;0,1,IF(D1167&lt;&gt;0,1,0))</f>
        <v>0</v>
      </c>
    </row>
    <row r="1164" spans="1:9" s="22" customFormat="1" x14ac:dyDescent="0.3">
      <c r="A1164" s="94" t="s">
        <v>1195</v>
      </c>
      <c r="B1164" s="45" t="s">
        <v>1196</v>
      </c>
      <c r="C1164" s="41" t="s">
        <v>23</v>
      </c>
      <c r="D1164" s="42"/>
      <c r="E1164" s="42">
        <v>31.82</v>
      </c>
      <c r="F1164" s="42">
        <f>E1164*(1+C$1910)</f>
        <v>39.033594000000001</v>
      </c>
      <c r="G1164" s="42">
        <f>D1164*F1164</f>
        <v>0</v>
      </c>
      <c r="H1164" s="175"/>
      <c r="I1164" s="246">
        <f>IF(D1164&lt;&gt;0,1,0)</f>
        <v>0</v>
      </c>
    </row>
    <row r="1165" spans="1:9" s="22" customFormat="1" ht="189" x14ac:dyDescent="0.25">
      <c r="A1165" s="94"/>
      <c r="B1165" s="43" t="s">
        <v>1197</v>
      </c>
      <c r="C1165" s="41"/>
      <c r="D1165" s="58"/>
      <c r="E1165" s="42"/>
      <c r="F1165" s="42"/>
      <c r="G1165" s="44"/>
      <c r="H1165" s="175"/>
      <c r="I1165" s="246">
        <f>IF(I1164=1,1,0)</f>
        <v>0</v>
      </c>
    </row>
    <row r="1166" spans="1:9" s="22" customFormat="1" x14ac:dyDescent="0.3">
      <c r="A1166" s="94"/>
      <c r="B1166" s="45"/>
      <c r="C1166" s="41"/>
      <c r="D1166" s="58"/>
      <c r="E1166" s="42"/>
      <c r="F1166" s="42"/>
      <c r="G1166" s="44"/>
      <c r="H1166" s="175"/>
      <c r="I1166" s="246">
        <f>IF(I1165=1,1,0)</f>
        <v>0</v>
      </c>
    </row>
    <row r="1167" spans="1:9" s="22" customFormat="1" ht="18.75" x14ac:dyDescent="0.25">
      <c r="A1167" s="94" t="s">
        <v>1198</v>
      </c>
      <c r="B1167" s="45" t="s">
        <v>1199</v>
      </c>
      <c r="C1167" s="41" t="s">
        <v>23</v>
      </c>
      <c r="D1167" s="42"/>
      <c r="E1167" s="42">
        <v>1.04</v>
      </c>
      <c r="F1167" s="42">
        <f>E1167*(1+C$1910)</f>
        <v>1.2757680000000002</v>
      </c>
      <c r="G1167" s="42">
        <f>D1167*F1167</f>
        <v>0</v>
      </c>
      <c r="H1167" s="175"/>
      <c r="I1167" s="246">
        <f>IF(D1167&lt;&gt;0,1,0)</f>
        <v>0</v>
      </c>
    </row>
    <row r="1168" spans="1:9" s="22" customFormat="1" ht="63" x14ac:dyDescent="0.25">
      <c r="A1168" s="94"/>
      <c r="B1168" s="43" t="s">
        <v>1200</v>
      </c>
      <c r="C1168" s="41"/>
      <c r="D1168" s="58"/>
      <c r="E1168" s="42"/>
      <c r="F1168" s="42"/>
      <c r="G1168" s="44"/>
      <c r="H1168" s="175"/>
      <c r="I1168" s="246">
        <f>IF(I1167=1,1,0)</f>
        <v>0</v>
      </c>
    </row>
    <row r="1169" spans="1:9" s="22" customFormat="1" ht="18" customHeight="1" x14ac:dyDescent="0.3">
      <c r="A1169" s="223" t="s">
        <v>1968</v>
      </c>
      <c r="B1169" s="225"/>
      <c r="C1169" s="217"/>
      <c r="D1169" s="238"/>
      <c r="E1169" s="209" t="s">
        <v>67</v>
      </c>
      <c r="F1169" s="237"/>
      <c r="G1169" s="66">
        <f>SUM(G1135:G1168)</f>
        <v>573033.66470118007</v>
      </c>
      <c r="H1169" s="175"/>
      <c r="I1169" s="245" t="s">
        <v>1973</v>
      </c>
    </row>
    <row r="1170" spans="1:9" s="22" customFormat="1" ht="18.75" x14ac:dyDescent="0.25">
      <c r="A1170" s="172">
        <v>150000</v>
      </c>
      <c r="B1170" s="228" t="s">
        <v>1201</v>
      </c>
      <c r="C1170" s="229"/>
      <c r="D1170" s="233"/>
      <c r="E1170" s="230"/>
      <c r="F1170" s="230"/>
      <c r="G1170" s="232"/>
      <c r="H1170" s="175"/>
      <c r="I1170" s="245" t="s">
        <v>1973</v>
      </c>
    </row>
    <row r="1171" spans="1:9" s="22" customFormat="1" x14ac:dyDescent="0.3">
      <c r="A1171" s="174">
        <v>150100</v>
      </c>
      <c r="B1171" s="57" t="s">
        <v>1202</v>
      </c>
      <c r="C1171" s="41"/>
      <c r="D1171" s="58"/>
      <c r="E1171" s="42"/>
      <c r="F1171" s="42"/>
      <c r="G1171" s="44"/>
      <c r="H1171" s="175"/>
      <c r="I1171" s="246">
        <f>IF(D1172&lt;&gt;0,1,IF(D1175&lt;&gt;0,1,IF(D1178&lt;&gt;0,1,IF(D1181&lt;&gt;0,1,IF(D1184&lt;&gt;0,1,IF(D1187&lt;&gt;0,1,IF(D1190&lt;&gt;0,1,IF(D1193&lt;&gt;0,1,0))))))))+IF(D1196&lt;&gt;0,1,IF(D1199&lt;&gt;0,1,IF(D1202&lt;&gt;0,1,IF(D1205&lt;&gt;0,1,IF(D1208&lt;&gt;0,1,IF(D1211&lt;&gt;0,1,IF(D1214&lt;&gt;0,1,0)))))))</f>
        <v>2</v>
      </c>
    </row>
    <row r="1172" spans="1:9" s="22" customFormat="1" ht="31.5" x14ac:dyDescent="0.25">
      <c r="A1172" s="94">
        <v>150101</v>
      </c>
      <c r="B1172" s="45" t="s">
        <v>1203</v>
      </c>
      <c r="C1172" s="41" t="s">
        <v>31</v>
      </c>
      <c r="D1172" s="42"/>
      <c r="E1172" s="42">
        <v>434.02</v>
      </c>
      <c r="F1172" s="42">
        <f>E1172*(1+C$1910)</f>
        <v>532.41233399999999</v>
      </c>
      <c r="G1172" s="42">
        <f>D1172*F1172</f>
        <v>0</v>
      </c>
      <c r="H1172" s="175"/>
      <c r="I1172" s="246">
        <f>IF(D1172&lt;&gt;0,1,0)</f>
        <v>0</v>
      </c>
    </row>
    <row r="1173" spans="1:9" s="22" customFormat="1" ht="47.25" x14ac:dyDescent="0.25">
      <c r="A1173" s="94"/>
      <c r="B1173" s="43" t="s">
        <v>1204</v>
      </c>
      <c r="C1173" s="41"/>
      <c r="D1173" s="58"/>
      <c r="E1173" s="42"/>
      <c r="F1173" s="42"/>
      <c r="G1173" s="44"/>
      <c r="H1173" s="175"/>
      <c r="I1173" s="246">
        <f>IF(I1172=1,1,0)</f>
        <v>0</v>
      </c>
    </row>
    <row r="1174" spans="1:9" s="22" customFormat="1" x14ac:dyDescent="0.3">
      <c r="A1174" s="94"/>
      <c r="B1174" s="43"/>
      <c r="C1174" s="41"/>
      <c r="D1174" s="58"/>
      <c r="E1174" s="42"/>
      <c r="F1174" s="42"/>
      <c r="G1174" s="44"/>
      <c r="H1174" s="175"/>
      <c r="I1174" s="246">
        <f>IF(I1173=1,1,0)</f>
        <v>0</v>
      </c>
    </row>
    <row r="1175" spans="1:9" s="22" customFormat="1" ht="47.25" x14ac:dyDescent="0.25">
      <c r="A1175" s="94" t="s">
        <v>1205</v>
      </c>
      <c r="B1175" s="45" t="s">
        <v>1206</v>
      </c>
      <c r="C1175" s="41" t="s">
        <v>31</v>
      </c>
      <c r="D1175" s="215">
        <v>45.28</v>
      </c>
      <c r="E1175" s="42">
        <v>643.01</v>
      </c>
      <c r="F1175" s="42">
        <f>E1175*(1+C$1910)</f>
        <v>788.78036700000007</v>
      </c>
      <c r="G1175" s="42">
        <f>D1175*F1175</f>
        <v>35715.975017760007</v>
      </c>
      <c r="H1175" s="175" t="s">
        <v>1848</v>
      </c>
      <c r="I1175" s="246">
        <f>IF(D1175&lt;&gt;0,1,0)</f>
        <v>1</v>
      </c>
    </row>
    <row r="1176" spans="1:9" s="22" customFormat="1" ht="110.25" x14ac:dyDescent="0.25">
      <c r="A1176" s="94"/>
      <c r="B1176" s="43" t="s">
        <v>1207</v>
      </c>
      <c r="C1176" s="41"/>
      <c r="D1176" s="58"/>
      <c r="E1176" s="42"/>
      <c r="F1176" s="42"/>
      <c r="G1176" s="44"/>
      <c r="H1176" s="175"/>
      <c r="I1176" s="246">
        <f>IF(I1175=1,1,0)</f>
        <v>1</v>
      </c>
    </row>
    <row r="1177" spans="1:9" s="22" customFormat="1" x14ac:dyDescent="0.3">
      <c r="A1177" s="94"/>
      <c r="B1177" s="43"/>
      <c r="C1177" s="41"/>
      <c r="D1177" s="58"/>
      <c r="E1177" s="42"/>
      <c r="F1177" s="42"/>
      <c r="G1177" s="44"/>
      <c r="H1177" s="175"/>
      <c r="I1177" s="246">
        <f>IF(I1176=1,1,0)</f>
        <v>1</v>
      </c>
    </row>
    <row r="1178" spans="1:9" s="22" customFormat="1" ht="31.5" x14ac:dyDescent="0.25">
      <c r="A1178" s="94" t="s">
        <v>1208</v>
      </c>
      <c r="B1178" s="45" t="s">
        <v>1209</v>
      </c>
      <c r="C1178" s="41" t="s">
        <v>31</v>
      </c>
      <c r="D1178" s="42"/>
      <c r="E1178" s="42">
        <v>64.86</v>
      </c>
      <c r="F1178" s="42">
        <f>E1178*(1+C$1910)</f>
        <v>79.563762000000011</v>
      </c>
      <c r="G1178" s="42">
        <f>D1178*F1178</f>
        <v>0</v>
      </c>
      <c r="H1178" s="175"/>
      <c r="I1178" s="246">
        <f>IF(D1178&lt;&gt;0,1,0)</f>
        <v>0</v>
      </c>
    </row>
    <row r="1179" spans="1:9" s="22" customFormat="1" ht="78.75" x14ac:dyDescent="0.25">
      <c r="A1179" s="94"/>
      <c r="B1179" s="43" t="s">
        <v>1210</v>
      </c>
      <c r="C1179" s="41"/>
      <c r="D1179" s="58"/>
      <c r="E1179" s="42"/>
      <c r="F1179" s="42"/>
      <c r="G1179" s="44"/>
      <c r="H1179" s="175"/>
      <c r="I1179" s="246">
        <f>IF(I1178=1,1,0)</f>
        <v>0</v>
      </c>
    </row>
    <row r="1180" spans="1:9" s="22" customFormat="1" x14ac:dyDescent="0.3">
      <c r="A1180" s="94"/>
      <c r="B1180" s="43"/>
      <c r="C1180" s="41"/>
      <c r="D1180" s="58"/>
      <c r="E1180" s="42"/>
      <c r="F1180" s="42"/>
      <c r="G1180" s="44"/>
      <c r="H1180" s="175"/>
      <c r="I1180" s="246">
        <f>IF(I1179=1,1,0)</f>
        <v>0</v>
      </c>
    </row>
    <row r="1181" spans="1:9" s="22" customFormat="1" ht="47.25" x14ac:dyDescent="0.25">
      <c r="A1181" s="94" t="s">
        <v>1211</v>
      </c>
      <c r="B1181" s="51" t="s">
        <v>1212</v>
      </c>
      <c r="C1181" s="41" t="s">
        <v>31</v>
      </c>
      <c r="D1181" s="42"/>
      <c r="E1181" s="42">
        <v>89.96</v>
      </c>
      <c r="F1181" s="42">
        <f>E1181*(1+C$1910)</f>
        <v>110.353932</v>
      </c>
      <c r="G1181" s="42">
        <f>D1181*F1181</f>
        <v>0</v>
      </c>
      <c r="H1181" s="175"/>
      <c r="I1181" s="246">
        <f>IF(D1181&lt;&gt;0,1,0)</f>
        <v>0</v>
      </c>
    </row>
    <row r="1182" spans="1:9" s="22" customFormat="1" ht="327.75" customHeight="1" x14ac:dyDescent="0.25">
      <c r="A1182" s="94"/>
      <c r="B1182" s="43" t="s">
        <v>1213</v>
      </c>
      <c r="C1182" s="41"/>
      <c r="D1182" s="58"/>
      <c r="E1182" s="42"/>
      <c r="F1182" s="42"/>
      <c r="G1182" s="44"/>
      <c r="H1182" s="175"/>
      <c r="I1182" s="246">
        <f>IF(I1181=1,1,0)</f>
        <v>0</v>
      </c>
    </row>
    <row r="1183" spans="1:9" s="22" customFormat="1" x14ac:dyDescent="0.3">
      <c r="A1183" s="94"/>
      <c r="B1183" s="43"/>
      <c r="C1183" s="41"/>
      <c r="D1183" s="58"/>
      <c r="E1183" s="42"/>
      <c r="F1183" s="42"/>
      <c r="G1183" s="44"/>
      <c r="H1183" s="175"/>
      <c r="I1183" s="246">
        <f>IF(I1182=1,1,0)</f>
        <v>0</v>
      </c>
    </row>
    <row r="1184" spans="1:9" s="22" customFormat="1" ht="21" x14ac:dyDescent="0.25">
      <c r="A1184" s="94" t="s">
        <v>1214</v>
      </c>
      <c r="B1184" s="45" t="s">
        <v>1215</v>
      </c>
      <c r="C1184" s="41" t="s">
        <v>31</v>
      </c>
      <c r="D1184" s="42"/>
      <c r="E1184" s="42">
        <v>68.19</v>
      </c>
      <c r="F1184" s="42">
        <f>E1184*(1+C$1910)</f>
        <v>83.648673000000002</v>
      </c>
      <c r="G1184" s="42">
        <f>D1184*F1184</f>
        <v>0</v>
      </c>
      <c r="H1184" s="175"/>
      <c r="I1184" s="246">
        <f>IF(D1184&lt;&gt;0,1,0)</f>
        <v>0</v>
      </c>
    </row>
    <row r="1185" spans="1:9" s="22" customFormat="1" ht="126" x14ac:dyDescent="0.25">
      <c r="A1185" s="94"/>
      <c r="B1185" s="43" t="s">
        <v>1216</v>
      </c>
      <c r="C1185" s="41"/>
      <c r="D1185" s="58"/>
      <c r="E1185" s="42"/>
      <c r="F1185" s="42"/>
      <c r="G1185" s="44"/>
      <c r="H1185" s="175"/>
      <c r="I1185" s="246">
        <f>IF(I1184=1,1,0)</f>
        <v>0</v>
      </c>
    </row>
    <row r="1186" spans="1:9" s="22" customFormat="1" x14ac:dyDescent="0.3">
      <c r="A1186" s="94"/>
      <c r="B1186" s="43"/>
      <c r="C1186" s="41"/>
      <c r="D1186" s="58"/>
      <c r="E1186" s="42"/>
      <c r="F1186" s="42"/>
      <c r="G1186" s="44"/>
      <c r="H1186" s="175"/>
      <c r="I1186" s="246">
        <f>IF(I1185=1,1,0)</f>
        <v>0</v>
      </c>
    </row>
    <row r="1187" spans="1:9" s="22" customFormat="1" ht="31.5" x14ac:dyDescent="0.25">
      <c r="A1187" s="94" t="s">
        <v>1217</v>
      </c>
      <c r="B1187" s="92" t="s">
        <v>1218</v>
      </c>
      <c r="C1187" s="41" t="s">
        <v>31</v>
      </c>
      <c r="D1187" s="42"/>
      <c r="E1187" s="42">
        <v>82.97</v>
      </c>
      <c r="F1187" s="42">
        <f>E1187*(1+C$1910)</f>
        <v>101.77929900000001</v>
      </c>
      <c r="G1187" s="42">
        <f>D1187*F1187</f>
        <v>0</v>
      </c>
      <c r="H1187" s="175"/>
      <c r="I1187" s="246">
        <f>IF(D1187&lt;&gt;0,1,0)</f>
        <v>0</v>
      </c>
    </row>
    <row r="1188" spans="1:9" s="22" customFormat="1" ht="78.75" x14ac:dyDescent="0.25">
      <c r="A1188" s="94"/>
      <c r="B1188" s="91" t="s">
        <v>1219</v>
      </c>
      <c r="C1188" s="41"/>
      <c r="D1188" s="58"/>
      <c r="E1188" s="42"/>
      <c r="F1188" s="42"/>
      <c r="G1188" s="44"/>
      <c r="H1188" s="175"/>
      <c r="I1188" s="246">
        <f>IF(I1187=1,1,0)</f>
        <v>0</v>
      </c>
    </row>
    <row r="1189" spans="1:9" s="22" customFormat="1" x14ac:dyDescent="0.3">
      <c r="A1189" s="94"/>
      <c r="B1189" s="43"/>
      <c r="C1189" s="41"/>
      <c r="D1189" s="58"/>
      <c r="E1189" s="42"/>
      <c r="F1189" s="42"/>
      <c r="G1189" s="44"/>
      <c r="H1189" s="175"/>
      <c r="I1189" s="246">
        <f>IF(I1188=1,1,0)</f>
        <v>0</v>
      </c>
    </row>
    <row r="1190" spans="1:9" s="22" customFormat="1" ht="31.5" x14ac:dyDescent="0.25">
      <c r="A1190" s="94" t="s">
        <v>1220</v>
      </c>
      <c r="B1190" s="45" t="s">
        <v>1221</v>
      </c>
      <c r="C1190" s="41" t="s">
        <v>31</v>
      </c>
      <c r="D1190" s="215">
        <v>1782.63</v>
      </c>
      <c r="E1190" s="42">
        <v>110.53</v>
      </c>
      <c r="F1190" s="42">
        <f>E1190*(1+C$1910)</f>
        <v>135.58715100000001</v>
      </c>
      <c r="G1190" s="42">
        <f>D1190*F1190</f>
        <v>241701.72298713002</v>
      </c>
      <c r="H1190" s="175" t="s">
        <v>1848</v>
      </c>
      <c r="I1190" s="246">
        <f>IF(D1190&lt;&gt;0,1,0)</f>
        <v>1</v>
      </c>
    </row>
    <row r="1191" spans="1:9" s="22" customFormat="1" ht="78.75" x14ac:dyDescent="0.25">
      <c r="A1191" s="94"/>
      <c r="B1191" s="43" t="s">
        <v>1222</v>
      </c>
      <c r="C1191" s="41"/>
      <c r="D1191" s="58"/>
      <c r="E1191" s="42"/>
      <c r="F1191" s="42"/>
      <c r="G1191" s="44"/>
      <c r="H1191" s="175"/>
      <c r="I1191" s="246">
        <f>IF(I1190=1,1,0)</f>
        <v>1</v>
      </c>
    </row>
    <row r="1192" spans="1:9" s="22" customFormat="1" x14ac:dyDescent="0.3">
      <c r="A1192" s="94"/>
      <c r="B1192" s="43"/>
      <c r="C1192" s="41"/>
      <c r="D1192" s="58"/>
      <c r="E1192" s="42"/>
      <c r="F1192" s="42"/>
      <c r="G1192" s="44"/>
      <c r="H1192" s="175"/>
      <c r="I1192" s="246">
        <f>IF(I1191=1,1,0)</f>
        <v>1</v>
      </c>
    </row>
    <row r="1193" spans="1:9" s="22" customFormat="1" x14ac:dyDescent="0.3">
      <c r="A1193" s="94" t="s">
        <v>1223</v>
      </c>
      <c r="B1193" s="45" t="s">
        <v>1224</v>
      </c>
      <c r="C1193" s="41" t="s">
        <v>23</v>
      </c>
      <c r="D1193" s="42"/>
      <c r="E1193" s="42">
        <v>61.73</v>
      </c>
      <c r="F1193" s="42">
        <f>E1193*(1+C$1910)</f>
        <v>75.724191000000005</v>
      </c>
      <c r="G1193" s="42">
        <f>D1193*F1193</f>
        <v>0</v>
      </c>
      <c r="H1193" s="175"/>
      <c r="I1193" s="246">
        <f>IF(D1193&lt;&gt;0,1,0)</f>
        <v>0</v>
      </c>
    </row>
    <row r="1194" spans="1:9" s="22" customFormat="1" ht="78.75" x14ac:dyDescent="0.25">
      <c r="A1194" s="94"/>
      <c r="B1194" s="43" t="s">
        <v>1225</v>
      </c>
      <c r="C1194" s="41"/>
      <c r="D1194" s="58"/>
      <c r="E1194" s="42"/>
      <c r="F1194" s="42"/>
      <c r="G1194" s="44"/>
      <c r="H1194" s="175"/>
      <c r="I1194" s="246">
        <f>IF(I1193=1,1,0)</f>
        <v>0</v>
      </c>
    </row>
    <row r="1195" spans="1:9" s="22" customFormat="1" x14ac:dyDescent="0.3">
      <c r="A1195" s="94"/>
      <c r="B1195" s="43"/>
      <c r="C1195" s="41"/>
      <c r="D1195" s="58"/>
      <c r="E1195" s="42"/>
      <c r="F1195" s="42"/>
      <c r="G1195" s="44"/>
      <c r="H1195" s="175"/>
      <c r="I1195" s="246">
        <f>IF(I1194=1,1,0)</f>
        <v>0</v>
      </c>
    </row>
    <row r="1196" spans="1:9" s="22" customFormat="1" ht="21" x14ac:dyDescent="0.25">
      <c r="A1196" s="94" t="s">
        <v>1226</v>
      </c>
      <c r="B1196" s="92" t="s">
        <v>1227</v>
      </c>
      <c r="C1196" s="41" t="s">
        <v>31</v>
      </c>
      <c r="D1196" s="42"/>
      <c r="E1196" s="42">
        <v>57.37</v>
      </c>
      <c r="F1196" s="42">
        <f>E1196*(1+C$1910)</f>
        <v>70.375779000000009</v>
      </c>
      <c r="G1196" s="42">
        <f>D1196*F1196</f>
        <v>0</v>
      </c>
      <c r="H1196" s="175"/>
      <c r="I1196" s="246">
        <f>IF(D1196&lt;&gt;0,1,0)</f>
        <v>0</v>
      </c>
    </row>
    <row r="1197" spans="1:9" s="22" customFormat="1" ht="63" x14ac:dyDescent="0.25">
      <c r="A1197" s="94"/>
      <c r="B1197" s="91" t="s">
        <v>1228</v>
      </c>
      <c r="C1197" s="41"/>
      <c r="D1197" s="58"/>
      <c r="E1197" s="42"/>
      <c r="F1197" s="42"/>
      <c r="G1197" s="44"/>
      <c r="H1197" s="175"/>
      <c r="I1197" s="246">
        <f>IF(I1196=1,1,0)</f>
        <v>0</v>
      </c>
    </row>
    <row r="1198" spans="1:9" s="22" customFormat="1" x14ac:dyDescent="0.3">
      <c r="A1198" s="94"/>
      <c r="B1198" s="43"/>
      <c r="C1198" s="41"/>
      <c r="D1198" s="58"/>
      <c r="E1198" s="42"/>
      <c r="F1198" s="42"/>
      <c r="G1198" s="44"/>
      <c r="H1198" s="175"/>
      <c r="I1198" s="246">
        <f>IF(I1197=1,1,0)</f>
        <v>0</v>
      </c>
    </row>
    <row r="1199" spans="1:9" s="22" customFormat="1" ht="31.5" x14ac:dyDescent="0.25">
      <c r="A1199" s="94" t="s">
        <v>1229</v>
      </c>
      <c r="B1199" s="45" t="s">
        <v>1230</v>
      </c>
      <c r="C1199" s="41" t="s">
        <v>19</v>
      </c>
      <c r="D1199" s="42"/>
      <c r="E1199" s="42">
        <v>98.88</v>
      </c>
      <c r="F1199" s="42">
        <f>E1199*(1+C$1910)</f>
        <v>121.29609600000001</v>
      </c>
      <c r="G1199" s="42">
        <f>D1199*F1199</f>
        <v>0</v>
      </c>
      <c r="H1199" s="175"/>
      <c r="I1199" s="246">
        <f>IF(D1199&lt;&gt;0,1,0)</f>
        <v>0</v>
      </c>
    </row>
    <row r="1200" spans="1:9" s="22" customFormat="1" ht="141.75" x14ac:dyDescent="0.25">
      <c r="A1200" s="94"/>
      <c r="B1200" s="43" t="s">
        <v>1231</v>
      </c>
      <c r="C1200" s="41"/>
      <c r="D1200" s="58"/>
      <c r="E1200" s="42"/>
      <c r="F1200" s="42"/>
      <c r="G1200" s="44"/>
      <c r="H1200" s="175"/>
      <c r="I1200" s="246">
        <f>IF(I1199=1,1,0)</f>
        <v>0</v>
      </c>
    </row>
    <row r="1201" spans="1:9" s="22" customFormat="1" x14ac:dyDescent="0.3">
      <c r="A1201" s="94"/>
      <c r="B1201" s="43"/>
      <c r="C1201" s="41"/>
      <c r="D1201" s="58"/>
      <c r="E1201" s="42"/>
      <c r="F1201" s="42"/>
      <c r="G1201" s="44"/>
      <c r="H1201" s="175"/>
      <c r="I1201" s="246">
        <f>IF(I1200=1,1,0)</f>
        <v>0</v>
      </c>
    </row>
    <row r="1202" spans="1:9" s="22" customFormat="1" ht="18.75" x14ac:dyDescent="0.25">
      <c r="A1202" s="94" t="s">
        <v>1232</v>
      </c>
      <c r="B1202" s="45" t="s">
        <v>1233</v>
      </c>
      <c r="C1202" s="41" t="s">
        <v>19</v>
      </c>
      <c r="D1202" s="42"/>
      <c r="E1202" s="42">
        <v>249.64</v>
      </c>
      <c r="F1202" s="42">
        <f>E1202*(1+C$1910)</f>
        <v>306.23338799999999</v>
      </c>
      <c r="G1202" s="42">
        <f>D1202*F1202</f>
        <v>0</v>
      </c>
      <c r="H1202" s="175"/>
      <c r="I1202" s="246">
        <f>IF(D1202&lt;&gt;0,1,0)</f>
        <v>0</v>
      </c>
    </row>
    <row r="1203" spans="1:9" s="22" customFormat="1" ht="109.5" customHeight="1" x14ac:dyDescent="0.25">
      <c r="A1203" s="94"/>
      <c r="B1203" s="43" t="s">
        <v>1234</v>
      </c>
      <c r="C1203" s="41"/>
      <c r="D1203" s="58"/>
      <c r="E1203" s="42"/>
      <c r="F1203" s="42"/>
      <c r="G1203" s="44"/>
      <c r="H1203" s="175"/>
      <c r="I1203" s="246">
        <f>IF(I1202=1,1,0)</f>
        <v>0</v>
      </c>
    </row>
    <row r="1204" spans="1:9" s="22" customFormat="1" x14ac:dyDescent="0.3">
      <c r="A1204" s="94"/>
      <c r="B1204" s="43"/>
      <c r="C1204" s="41"/>
      <c r="D1204" s="58"/>
      <c r="E1204" s="42"/>
      <c r="F1204" s="42"/>
      <c r="G1204" s="44"/>
      <c r="H1204" s="175"/>
      <c r="I1204" s="246">
        <f>IF(I1203=1,1,0)</f>
        <v>0</v>
      </c>
    </row>
    <row r="1205" spans="1:9" s="22" customFormat="1" ht="18.75" x14ac:dyDescent="0.25">
      <c r="A1205" s="94" t="s">
        <v>1235</v>
      </c>
      <c r="B1205" s="45" t="s">
        <v>1236</v>
      </c>
      <c r="C1205" s="41" t="s">
        <v>19</v>
      </c>
      <c r="D1205" s="42"/>
      <c r="E1205" s="42">
        <v>251.01</v>
      </c>
      <c r="F1205" s="42">
        <f>E1205*(1+C$1910)</f>
        <v>307.91396700000001</v>
      </c>
      <c r="G1205" s="42">
        <f>D1205*F1205</f>
        <v>0</v>
      </c>
      <c r="H1205" s="175"/>
      <c r="I1205" s="246">
        <f>IF(D1205&lt;&gt;0,1,0)</f>
        <v>0</v>
      </c>
    </row>
    <row r="1206" spans="1:9" s="22" customFormat="1" ht="107.25" customHeight="1" x14ac:dyDescent="0.25">
      <c r="A1206" s="94"/>
      <c r="B1206" s="43" t="s">
        <v>1234</v>
      </c>
      <c r="C1206" s="41"/>
      <c r="D1206" s="58"/>
      <c r="E1206" s="42"/>
      <c r="F1206" s="42"/>
      <c r="G1206" s="44"/>
      <c r="H1206" s="175"/>
      <c r="I1206" s="246">
        <f>IF(I1205=1,1,0)</f>
        <v>0</v>
      </c>
    </row>
    <row r="1207" spans="1:9" s="22" customFormat="1" x14ac:dyDescent="0.3">
      <c r="A1207" s="94"/>
      <c r="B1207" s="45"/>
      <c r="C1207" s="41"/>
      <c r="D1207" s="58"/>
      <c r="E1207" s="42"/>
      <c r="F1207" s="42"/>
      <c r="G1207" s="44"/>
      <c r="H1207" s="175"/>
      <c r="I1207" s="246">
        <f>IF(I1206=1,1,0)</f>
        <v>0</v>
      </c>
    </row>
    <row r="1208" spans="1:9" s="22" customFormat="1" ht="31.5" x14ac:dyDescent="0.25">
      <c r="A1208" s="94" t="s">
        <v>1237</v>
      </c>
      <c r="B1208" s="45" t="s">
        <v>1238</v>
      </c>
      <c r="C1208" s="41" t="s">
        <v>19</v>
      </c>
      <c r="D1208" s="42"/>
      <c r="E1208" s="42">
        <v>128.16</v>
      </c>
      <c r="F1208" s="42">
        <f>E1208*(1+C$1910)</f>
        <v>157.21387200000001</v>
      </c>
      <c r="G1208" s="42">
        <f>D1208*F1208</f>
        <v>0</v>
      </c>
      <c r="H1208" s="175"/>
      <c r="I1208" s="246">
        <f>IF(D1208&lt;&gt;0,1,0)</f>
        <v>0</v>
      </c>
    </row>
    <row r="1209" spans="1:9" s="22" customFormat="1" ht="141.75" x14ac:dyDescent="0.25">
      <c r="A1209" s="94"/>
      <c r="B1209" s="43" t="s">
        <v>1239</v>
      </c>
      <c r="C1209" s="41"/>
      <c r="D1209" s="58"/>
      <c r="E1209" s="42"/>
      <c r="F1209" s="42"/>
      <c r="G1209" s="44"/>
      <c r="H1209" s="175"/>
      <c r="I1209" s="246">
        <f>IF(I1208=1,1,0)</f>
        <v>0</v>
      </c>
    </row>
    <row r="1210" spans="1:9" s="22" customFormat="1" x14ac:dyDescent="0.3">
      <c r="A1210" s="94"/>
      <c r="B1210" s="43"/>
      <c r="C1210" s="41"/>
      <c r="D1210" s="58"/>
      <c r="E1210" s="42"/>
      <c r="F1210" s="42"/>
      <c r="G1210" s="44"/>
      <c r="H1210" s="175"/>
      <c r="I1210" s="246">
        <f>IF(I1209=1,1,0)</f>
        <v>0</v>
      </c>
    </row>
    <row r="1211" spans="1:9" s="22" customFormat="1" ht="47.25" x14ac:dyDescent="0.25">
      <c r="A1211" s="179" t="s">
        <v>1240</v>
      </c>
      <c r="B1211" s="109" t="s">
        <v>1241</v>
      </c>
      <c r="C1211" s="41" t="s">
        <v>19</v>
      </c>
      <c r="D1211" s="42"/>
      <c r="E1211" s="42">
        <v>143.57</v>
      </c>
      <c r="F1211" s="42">
        <f>E1211*(1+C$1910)</f>
        <v>176.11731900000001</v>
      </c>
      <c r="G1211" s="42">
        <f>D1211*F1211</f>
        <v>0</v>
      </c>
      <c r="H1211" s="175"/>
      <c r="I1211" s="246">
        <f>IF(D1211&lt;&gt;0,1,0)</f>
        <v>0</v>
      </c>
    </row>
    <row r="1212" spans="1:9" s="22" customFormat="1" ht="220.5" x14ac:dyDescent="0.25">
      <c r="A1212" s="179"/>
      <c r="B1212" s="110" t="s">
        <v>1242</v>
      </c>
      <c r="C1212" s="41"/>
      <c r="D1212" s="58"/>
      <c r="E1212" s="42"/>
      <c r="F1212" s="42"/>
      <c r="G1212" s="44"/>
      <c r="H1212" s="175"/>
      <c r="I1212" s="246">
        <f>IF(I1211=1,1,0)</f>
        <v>0</v>
      </c>
    </row>
    <row r="1213" spans="1:9" s="22" customFormat="1" x14ac:dyDescent="0.3">
      <c r="A1213" s="94"/>
      <c r="B1213" s="43"/>
      <c r="C1213" s="41"/>
      <c r="D1213" s="58"/>
      <c r="E1213" s="42"/>
      <c r="F1213" s="42"/>
      <c r="G1213" s="44"/>
      <c r="H1213" s="175"/>
      <c r="I1213" s="246">
        <f>IF(I1212=1,1,0)</f>
        <v>0</v>
      </c>
    </row>
    <row r="1214" spans="1:9" s="22" customFormat="1" ht="47.25" x14ac:dyDescent="0.25">
      <c r="A1214" s="179" t="s">
        <v>1243</v>
      </c>
      <c r="B1214" s="109" t="s">
        <v>1244</v>
      </c>
      <c r="C1214" s="41" t="s">
        <v>19</v>
      </c>
      <c r="D1214" s="215">
        <v>2357.69</v>
      </c>
      <c r="E1214" s="42">
        <v>129.27000000000001</v>
      </c>
      <c r="F1214" s="42">
        <f>E1214*(1+C$1910)</f>
        <v>158.57550900000004</v>
      </c>
      <c r="G1214" s="42">
        <f>D1214*F1214</f>
        <v>373871.8918142101</v>
      </c>
      <c r="H1214" s="175" t="s">
        <v>1848</v>
      </c>
      <c r="I1214" s="246">
        <f>IF(D1214&lt;&gt;0,1,0)</f>
        <v>1</v>
      </c>
    </row>
    <row r="1215" spans="1:9" s="22" customFormat="1" ht="220.5" x14ac:dyDescent="0.25">
      <c r="A1215" s="179"/>
      <c r="B1215" s="110" t="s">
        <v>1242</v>
      </c>
      <c r="C1215" s="41"/>
      <c r="D1215" s="58"/>
      <c r="E1215" s="42"/>
      <c r="F1215" s="42"/>
      <c r="G1215" s="44"/>
      <c r="H1215" s="175"/>
      <c r="I1215" s="246">
        <f>IF(I1214=1,1,0)</f>
        <v>1</v>
      </c>
    </row>
    <row r="1216" spans="1:9" s="22" customFormat="1" x14ac:dyDescent="0.3">
      <c r="A1216" s="94"/>
      <c r="B1216" s="43"/>
      <c r="C1216" s="41"/>
      <c r="D1216" s="58"/>
      <c r="E1216" s="42"/>
      <c r="F1216" s="42"/>
      <c r="G1216" s="44"/>
      <c r="H1216" s="175"/>
      <c r="I1216" s="246">
        <f>IF(I1215=1,1,0)</f>
        <v>1</v>
      </c>
    </row>
    <row r="1217" spans="1:9" s="22" customFormat="1" ht="18.75" x14ac:dyDescent="0.25">
      <c r="A1217" s="94" t="s">
        <v>1245</v>
      </c>
      <c r="B1217" s="57" t="s">
        <v>1246</v>
      </c>
      <c r="C1217" s="41"/>
      <c r="D1217" s="58"/>
      <c r="E1217" s="42"/>
      <c r="F1217" s="42"/>
      <c r="G1217" s="44"/>
      <c r="H1217" s="175"/>
      <c r="I1217" s="246">
        <f>IF(D1218&lt;&gt;0,1,IF(D1221&lt;&gt;0,1,IF(D1224&lt;&gt;0,1,IF(D1227&lt;&gt;0,1,IF(D1230&lt;&gt;0,1,0)))))</f>
        <v>1</v>
      </c>
    </row>
    <row r="1218" spans="1:9" s="22" customFormat="1" x14ac:dyDescent="0.3">
      <c r="A1218" s="94" t="s">
        <v>1247</v>
      </c>
      <c r="B1218" s="45" t="s">
        <v>1248</v>
      </c>
      <c r="C1218" s="41" t="s">
        <v>23</v>
      </c>
      <c r="D1218" s="42"/>
      <c r="E1218" s="42">
        <v>18.32</v>
      </c>
      <c r="F1218" s="42">
        <f>E1218*(1+C$1910)</f>
        <v>22.473144000000001</v>
      </c>
      <c r="G1218" s="42">
        <f>D1218*F1218</f>
        <v>0</v>
      </c>
      <c r="H1218" s="175"/>
      <c r="I1218" s="246">
        <f>IF(D1218&lt;&gt;0,1,0)</f>
        <v>0</v>
      </c>
    </row>
    <row r="1219" spans="1:9" s="22" customFormat="1" ht="78.75" x14ac:dyDescent="0.25">
      <c r="A1219" s="94"/>
      <c r="B1219" s="43" t="s">
        <v>1249</v>
      </c>
      <c r="C1219" s="41"/>
      <c r="D1219" s="58"/>
      <c r="E1219" s="42"/>
      <c r="F1219" s="42"/>
      <c r="G1219" s="44"/>
      <c r="H1219" s="175"/>
      <c r="I1219" s="246">
        <f>IF(I1218=1,1,0)</f>
        <v>0</v>
      </c>
    </row>
    <row r="1220" spans="1:9" s="22" customFormat="1" x14ac:dyDescent="0.3">
      <c r="A1220" s="94"/>
      <c r="B1220" s="43"/>
      <c r="C1220" s="41"/>
      <c r="D1220" s="58"/>
      <c r="E1220" s="42"/>
      <c r="F1220" s="42"/>
      <c r="G1220" s="44"/>
      <c r="H1220" s="175"/>
      <c r="I1220" s="246">
        <f>IF(I1219=1,1,0)</f>
        <v>0</v>
      </c>
    </row>
    <row r="1221" spans="1:9" s="22" customFormat="1" ht="18.75" x14ac:dyDescent="0.25">
      <c r="A1221" s="94" t="s">
        <v>1250</v>
      </c>
      <c r="B1221" s="45" t="s">
        <v>1251</v>
      </c>
      <c r="C1221" s="41" t="s">
        <v>23</v>
      </c>
      <c r="D1221" s="42"/>
      <c r="E1221" s="42">
        <v>19.079999999999998</v>
      </c>
      <c r="F1221" s="42">
        <f>E1221*(1+C$1910)</f>
        <v>23.405436000000002</v>
      </c>
      <c r="G1221" s="42">
        <f>D1221*F1221</f>
        <v>0</v>
      </c>
      <c r="H1221" s="175"/>
      <c r="I1221" s="246">
        <f>IF(D1221&lt;&gt;0,1,0)</f>
        <v>0</v>
      </c>
    </row>
    <row r="1222" spans="1:9" s="22" customFormat="1" ht="47.25" x14ac:dyDescent="0.25">
      <c r="A1222" s="94"/>
      <c r="B1222" s="43" t="s">
        <v>1252</v>
      </c>
      <c r="C1222" s="41"/>
      <c r="D1222" s="58"/>
      <c r="E1222" s="42"/>
      <c r="F1222" s="42"/>
      <c r="G1222" s="44"/>
      <c r="H1222" s="175"/>
      <c r="I1222" s="246">
        <f>IF(I1221=1,1,0)</f>
        <v>0</v>
      </c>
    </row>
    <row r="1223" spans="1:9" s="22" customFormat="1" x14ac:dyDescent="0.3">
      <c r="A1223" s="94"/>
      <c r="B1223" s="43"/>
      <c r="C1223" s="41"/>
      <c r="D1223" s="58"/>
      <c r="E1223" s="42"/>
      <c r="F1223" s="42"/>
      <c r="G1223" s="44"/>
      <c r="H1223" s="175"/>
      <c r="I1223" s="246">
        <f>IF(I1222=1,1,0)</f>
        <v>0</v>
      </c>
    </row>
    <row r="1224" spans="1:9" s="22" customFormat="1" ht="18.75" x14ac:dyDescent="0.25">
      <c r="A1224" s="94" t="s">
        <v>1253</v>
      </c>
      <c r="B1224" s="45" t="s">
        <v>1254</v>
      </c>
      <c r="C1224" s="41" t="s">
        <v>23</v>
      </c>
      <c r="D1224" s="42"/>
      <c r="E1224" s="42">
        <v>12.27</v>
      </c>
      <c r="F1224" s="42">
        <f>E1224*(1+C$1910)</f>
        <v>15.051609000000001</v>
      </c>
      <c r="G1224" s="42">
        <f>D1224*F1224</f>
        <v>0</v>
      </c>
      <c r="H1224" s="175"/>
      <c r="I1224" s="246">
        <f>IF(D1224&lt;&gt;0,1,0)</f>
        <v>0</v>
      </c>
    </row>
    <row r="1225" spans="1:9" s="22" customFormat="1" ht="299.25" x14ac:dyDescent="0.25">
      <c r="A1225" s="94"/>
      <c r="B1225" s="43" t="s">
        <v>1255</v>
      </c>
      <c r="C1225" s="41"/>
      <c r="D1225" s="58"/>
      <c r="E1225" s="42"/>
      <c r="F1225" s="42"/>
      <c r="G1225" s="44"/>
      <c r="H1225" s="175"/>
      <c r="I1225" s="246">
        <f>IF(I1224=1,1,0)</f>
        <v>0</v>
      </c>
    </row>
    <row r="1226" spans="1:9" s="22" customFormat="1" x14ac:dyDescent="0.3">
      <c r="A1226" s="94"/>
      <c r="B1226" s="43"/>
      <c r="C1226" s="41"/>
      <c r="D1226" s="58"/>
      <c r="E1226" s="42"/>
      <c r="F1226" s="42"/>
      <c r="G1226" s="44"/>
      <c r="H1226" s="175"/>
      <c r="I1226" s="246">
        <f>IF(I1225=1,1,0)</f>
        <v>0</v>
      </c>
    </row>
    <row r="1227" spans="1:9" s="22" customFormat="1" ht="18.75" x14ac:dyDescent="0.25">
      <c r="A1227" s="94" t="s">
        <v>1256</v>
      </c>
      <c r="B1227" s="92" t="s">
        <v>1257</v>
      </c>
      <c r="C1227" s="41" t="s">
        <v>23</v>
      </c>
      <c r="D1227" s="42"/>
      <c r="E1227" s="42">
        <v>16.11</v>
      </c>
      <c r="F1227" s="42">
        <f>E1227*(1+C$1910)</f>
        <v>19.762137000000003</v>
      </c>
      <c r="G1227" s="42">
        <f>D1227*F1227</f>
        <v>0</v>
      </c>
      <c r="H1227" s="175"/>
      <c r="I1227" s="246">
        <f>IF(D1227&lt;&gt;0,1,0)</f>
        <v>0</v>
      </c>
    </row>
    <row r="1228" spans="1:9" s="22" customFormat="1" ht="63" x14ac:dyDescent="0.25">
      <c r="A1228" s="94"/>
      <c r="B1228" s="91" t="s">
        <v>1258</v>
      </c>
      <c r="C1228" s="41"/>
      <c r="D1228" s="58"/>
      <c r="E1228" s="42"/>
      <c r="F1228" s="42"/>
      <c r="G1228" s="44"/>
      <c r="H1228" s="175"/>
      <c r="I1228" s="246">
        <f>IF(I1227=1,1,0)</f>
        <v>0</v>
      </c>
    </row>
    <row r="1229" spans="1:9" s="22" customFormat="1" x14ac:dyDescent="0.3">
      <c r="A1229" s="94"/>
      <c r="B1229" s="43"/>
      <c r="C1229" s="41"/>
      <c r="D1229" s="58"/>
      <c r="E1229" s="42"/>
      <c r="F1229" s="42"/>
      <c r="G1229" s="44"/>
      <c r="H1229" s="175"/>
      <c r="I1229" s="246">
        <f>IF(I1228=1,1,0)</f>
        <v>0</v>
      </c>
    </row>
    <row r="1230" spans="1:9" s="22" customFormat="1" ht="31.5" x14ac:dyDescent="0.25">
      <c r="A1230" s="94" t="s">
        <v>1259</v>
      </c>
      <c r="B1230" s="45" t="s">
        <v>1260</v>
      </c>
      <c r="C1230" s="41" t="s">
        <v>23</v>
      </c>
      <c r="D1230" s="215">
        <v>693.92</v>
      </c>
      <c r="E1230" s="42">
        <v>40.869999999999997</v>
      </c>
      <c r="F1230" s="42">
        <f>E1230*(1+C$1910)</f>
        <v>50.135229000000002</v>
      </c>
      <c r="G1230" s="42">
        <f>D1230*F1230</f>
        <v>34789.83810768</v>
      </c>
      <c r="H1230" s="175" t="s">
        <v>1848</v>
      </c>
      <c r="I1230" s="246">
        <f>IF(D1230&lt;&gt;0,1,0)</f>
        <v>1</v>
      </c>
    </row>
    <row r="1231" spans="1:9" s="22" customFormat="1" ht="63" x14ac:dyDescent="0.25">
      <c r="A1231" s="94"/>
      <c r="B1231" s="43" t="s">
        <v>1261</v>
      </c>
      <c r="C1231" s="41"/>
      <c r="D1231" s="58"/>
      <c r="E1231" s="42"/>
      <c r="F1231" s="42"/>
      <c r="G1231" s="44"/>
      <c r="H1231" s="175"/>
      <c r="I1231" s="246">
        <f>IF(I1230=1,1,0)</f>
        <v>1</v>
      </c>
    </row>
    <row r="1232" spans="1:9" s="22" customFormat="1" x14ac:dyDescent="0.3">
      <c r="A1232" s="94"/>
      <c r="B1232" s="43"/>
      <c r="C1232" s="41"/>
      <c r="D1232" s="58"/>
      <c r="E1232" s="42"/>
      <c r="F1232" s="42"/>
      <c r="G1232" s="44"/>
      <c r="H1232" s="175"/>
      <c r="I1232" s="246">
        <f>IF(I1231=1,1,0)</f>
        <v>1</v>
      </c>
    </row>
    <row r="1233" spans="1:9" s="22" customFormat="1" ht="18.75" x14ac:dyDescent="0.25">
      <c r="A1233" s="94" t="s">
        <v>1262</v>
      </c>
      <c r="B1233" s="57" t="s">
        <v>1263</v>
      </c>
      <c r="C1233" s="41"/>
      <c r="D1233" s="58"/>
      <c r="E1233" s="42"/>
      <c r="F1233" s="42"/>
      <c r="G1233" s="44"/>
      <c r="H1233" s="175"/>
      <c r="I1233" s="246">
        <f>IF(D1234&lt;&gt;0,1,IF(D1237&lt;&gt;0,1,0))</f>
        <v>1</v>
      </c>
    </row>
    <row r="1234" spans="1:9" s="22" customFormat="1" ht="31.5" x14ac:dyDescent="0.25">
      <c r="A1234" s="94" t="s">
        <v>1264</v>
      </c>
      <c r="B1234" s="45" t="s">
        <v>243</v>
      </c>
      <c r="C1234" s="41" t="s">
        <v>31</v>
      </c>
      <c r="D1234" s="215">
        <v>3209.37</v>
      </c>
      <c r="E1234" s="42">
        <v>58.52</v>
      </c>
      <c r="F1234" s="42">
        <f>E1234*(1+C$1910)</f>
        <v>71.786484000000016</v>
      </c>
      <c r="G1234" s="42">
        <f>D1234*F1234</f>
        <v>230389.38815508003</v>
      </c>
      <c r="H1234" s="175" t="s">
        <v>1848</v>
      </c>
      <c r="I1234" s="246">
        <f>IF(D1234&lt;&gt;0,1,0)</f>
        <v>1</v>
      </c>
    </row>
    <row r="1235" spans="1:9" s="22" customFormat="1" ht="47.25" x14ac:dyDescent="0.25">
      <c r="A1235" s="94"/>
      <c r="B1235" s="43" t="s">
        <v>1265</v>
      </c>
      <c r="C1235" s="41"/>
      <c r="D1235" s="58"/>
      <c r="E1235" s="42"/>
      <c r="F1235" s="42"/>
      <c r="G1235" s="44"/>
      <c r="H1235" s="175"/>
      <c r="I1235" s="246">
        <f>IF(I1234=1,1,0)</f>
        <v>1</v>
      </c>
    </row>
    <row r="1236" spans="1:9" s="22" customFormat="1" x14ac:dyDescent="0.3">
      <c r="A1236" s="94"/>
      <c r="B1236" s="43"/>
      <c r="C1236" s="41"/>
      <c r="D1236" s="58"/>
      <c r="E1236" s="42"/>
      <c r="F1236" s="42"/>
      <c r="G1236" s="44"/>
      <c r="H1236" s="175"/>
      <c r="I1236" s="246">
        <f>IF(I1235=1,1,0)</f>
        <v>1</v>
      </c>
    </row>
    <row r="1237" spans="1:9" s="22" customFormat="1" ht="31.5" x14ac:dyDescent="0.25">
      <c r="A1237" s="94" t="s">
        <v>1266</v>
      </c>
      <c r="B1237" s="45" t="s">
        <v>1267</v>
      </c>
      <c r="C1237" s="41" t="s">
        <v>19</v>
      </c>
      <c r="D1237" s="215">
        <v>184.73</v>
      </c>
      <c r="E1237" s="42">
        <v>42.75</v>
      </c>
      <c r="F1237" s="42">
        <f>E1237*(1+C$1910)</f>
        <v>52.441425000000002</v>
      </c>
      <c r="G1237" s="42">
        <f>D1237*F1237</f>
        <v>9687.5044402500007</v>
      </c>
      <c r="H1237" s="175" t="s">
        <v>1848</v>
      </c>
      <c r="I1237" s="246">
        <f>IF(D1237&lt;&gt;0,1,0)</f>
        <v>1</v>
      </c>
    </row>
    <row r="1238" spans="1:9" s="22" customFormat="1" ht="63" x14ac:dyDescent="0.25">
      <c r="A1238" s="94"/>
      <c r="B1238" s="43" t="s">
        <v>492</v>
      </c>
      <c r="C1238" s="41"/>
      <c r="D1238" s="58"/>
      <c r="E1238" s="42"/>
      <c r="F1238" s="42"/>
      <c r="G1238" s="44"/>
      <c r="H1238" s="175"/>
      <c r="I1238" s="246">
        <f>IF(I1237=1,1,0)</f>
        <v>1</v>
      </c>
    </row>
    <row r="1239" spans="1:9" s="22" customFormat="1" x14ac:dyDescent="0.3">
      <c r="A1239" s="195"/>
      <c r="B1239" s="43"/>
      <c r="C1239" s="41"/>
      <c r="D1239" s="112"/>
      <c r="E1239" s="42"/>
      <c r="F1239" s="42"/>
      <c r="G1239" s="44"/>
      <c r="H1239" s="175"/>
      <c r="I1239" s="246">
        <f>IF(I1238=1,1,0)</f>
        <v>1</v>
      </c>
    </row>
    <row r="1240" spans="1:9" s="22" customFormat="1" x14ac:dyDescent="0.3">
      <c r="A1240" s="94" t="s">
        <v>1268</v>
      </c>
      <c r="B1240" s="57" t="s">
        <v>1269</v>
      </c>
      <c r="C1240" s="41"/>
      <c r="D1240" s="58"/>
      <c r="E1240" s="42"/>
      <c r="F1240" s="42"/>
      <c r="G1240" s="44"/>
      <c r="H1240" s="175"/>
      <c r="I1240" s="246">
        <f>IF(D1241&lt;&gt;0,1,IF(D1244&lt;&gt;0,1,IF(D1247&lt;&gt;0,1,IF(D1250&lt;&gt;0,1,IF(D1253&lt;&gt;0,1,IF(D1256&lt;&gt;0,1,IF(D1259&lt;&gt;0,1,IF(D1262&lt;&gt;0,1,0))))))))+IF(D1265&lt;&gt;0,1,IF(D1268&lt;&gt;0,1,0))</f>
        <v>1</v>
      </c>
    </row>
    <row r="1241" spans="1:9" s="22" customFormat="1" x14ac:dyDescent="0.3">
      <c r="A1241" s="94" t="s">
        <v>1270</v>
      </c>
      <c r="B1241" s="45" t="s">
        <v>1271</v>
      </c>
      <c r="C1241" s="41" t="s">
        <v>23</v>
      </c>
      <c r="D1241" s="42"/>
      <c r="E1241" s="42">
        <v>19.850000000000001</v>
      </c>
      <c r="F1241" s="42">
        <f>E1241*(1+C$1910)</f>
        <v>24.349995000000003</v>
      </c>
      <c r="G1241" s="42">
        <f>D1241*F1241</f>
        <v>0</v>
      </c>
      <c r="H1241" s="175"/>
      <c r="I1241" s="246">
        <f>IF(D1241&lt;&gt;0,1,0)</f>
        <v>0</v>
      </c>
    </row>
    <row r="1242" spans="1:9" s="22" customFormat="1" ht="47.25" x14ac:dyDescent="0.25">
      <c r="A1242" s="94"/>
      <c r="B1242" s="43" t="s">
        <v>1272</v>
      </c>
      <c r="C1242" s="41"/>
      <c r="D1242" s="58"/>
      <c r="E1242" s="42"/>
      <c r="F1242" s="42"/>
      <c r="G1242" s="44"/>
      <c r="H1242" s="175"/>
      <c r="I1242" s="246">
        <f>IF(I1241=1,1,0)</f>
        <v>0</v>
      </c>
    </row>
    <row r="1243" spans="1:9" s="22" customFormat="1" x14ac:dyDescent="0.3">
      <c r="A1243" s="94"/>
      <c r="B1243" s="45"/>
      <c r="C1243" s="41"/>
      <c r="D1243" s="58"/>
      <c r="E1243" s="42"/>
      <c r="F1243" s="42"/>
      <c r="G1243" s="44"/>
      <c r="H1243" s="175"/>
      <c r="I1243" s="246">
        <f>IF(I1242=1,1,0)</f>
        <v>0</v>
      </c>
    </row>
    <row r="1244" spans="1:9" s="22" customFormat="1" ht="31.5" x14ac:dyDescent="0.25">
      <c r="A1244" s="94" t="s">
        <v>1273</v>
      </c>
      <c r="B1244" s="45" t="s">
        <v>1274</v>
      </c>
      <c r="C1244" s="41" t="s">
        <v>31</v>
      </c>
      <c r="D1244" s="42"/>
      <c r="E1244" s="42">
        <v>88</v>
      </c>
      <c r="F1244" s="42">
        <f>E1244*(1+C$1910)</f>
        <v>107.9496</v>
      </c>
      <c r="G1244" s="42">
        <f>D1244*F1244</f>
        <v>0</v>
      </c>
      <c r="H1244" s="175"/>
      <c r="I1244" s="246">
        <f>IF(D1244&lt;&gt;0,1,0)</f>
        <v>0</v>
      </c>
    </row>
    <row r="1245" spans="1:9" s="22" customFormat="1" ht="252" x14ac:dyDescent="0.25">
      <c r="A1245" s="94"/>
      <c r="B1245" s="43" t="s">
        <v>1275</v>
      </c>
      <c r="C1245" s="41"/>
      <c r="D1245" s="58"/>
      <c r="E1245" s="42"/>
      <c r="F1245" s="42"/>
      <c r="G1245" s="44"/>
      <c r="H1245" s="175"/>
      <c r="I1245" s="246">
        <f>IF(I1244=1,1,0)</f>
        <v>0</v>
      </c>
    </row>
    <row r="1246" spans="1:9" s="22" customFormat="1" x14ac:dyDescent="0.3">
      <c r="A1246" s="94"/>
      <c r="B1246" s="43"/>
      <c r="C1246" s="41"/>
      <c r="D1246" s="58"/>
      <c r="E1246" s="42"/>
      <c r="F1246" s="42"/>
      <c r="G1246" s="44"/>
      <c r="H1246" s="175"/>
      <c r="I1246" s="246">
        <f>IF(I1245=1,1,0)</f>
        <v>0</v>
      </c>
    </row>
    <row r="1247" spans="1:9" s="22" customFormat="1" ht="31.5" x14ac:dyDescent="0.25">
      <c r="A1247" s="94" t="s">
        <v>1276</v>
      </c>
      <c r="B1247" s="45" t="s">
        <v>1277</v>
      </c>
      <c r="C1247" s="41" t="s">
        <v>31</v>
      </c>
      <c r="D1247" s="42"/>
      <c r="E1247" s="42">
        <v>20.03</v>
      </c>
      <c r="F1247" s="42">
        <f>E1247*(1+C$1910)</f>
        <v>24.570801000000003</v>
      </c>
      <c r="G1247" s="42">
        <f>D1247*F1247</f>
        <v>0</v>
      </c>
      <c r="H1247" s="175"/>
      <c r="I1247" s="246">
        <f>IF(D1247&lt;&gt;0,1,0)</f>
        <v>0</v>
      </c>
    </row>
    <row r="1248" spans="1:9" s="22" customFormat="1" ht="208.5" customHeight="1" x14ac:dyDescent="0.25">
      <c r="A1248" s="94"/>
      <c r="B1248" s="43" t="s">
        <v>1278</v>
      </c>
      <c r="C1248" s="41"/>
      <c r="D1248" s="58"/>
      <c r="E1248" s="42"/>
      <c r="F1248" s="42"/>
      <c r="G1248" s="44"/>
      <c r="H1248" s="175"/>
      <c r="I1248" s="246">
        <f>IF(I1247=1,1,0)</f>
        <v>0</v>
      </c>
    </row>
    <row r="1249" spans="1:9" s="22" customFormat="1" x14ac:dyDescent="0.3">
      <c r="A1249" s="94"/>
      <c r="B1249" s="45"/>
      <c r="C1249" s="41"/>
      <c r="D1249" s="58"/>
      <c r="E1249" s="42"/>
      <c r="F1249" s="42"/>
      <c r="G1249" s="44"/>
      <c r="H1249" s="175"/>
      <c r="I1249" s="246">
        <f>IF(I1248=1,1,0)</f>
        <v>0</v>
      </c>
    </row>
    <row r="1250" spans="1:9" s="22" customFormat="1" ht="31.5" x14ac:dyDescent="0.25">
      <c r="A1250" s="94" t="s">
        <v>1279</v>
      </c>
      <c r="B1250" s="45" t="s">
        <v>1280</v>
      </c>
      <c r="C1250" s="41" t="s">
        <v>31</v>
      </c>
      <c r="D1250" s="215">
        <v>6143.9</v>
      </c>
      <c r="E1250" s="42">
        <v>30.66</v>
      </c>
      <c r="F1250" s="42">
        <f>E1250*(1+C$1910)</f>
        <v>37.610622000000006</v>
      </c>
      <c r="G1250" s="42">
        <f>D1250*F1250</f>
        <v>231075.90050580003</v>
      </c>
      <c r="H1250" s="175" t="s">
        <v>1848</v>
      </c>
      <c r="I1250" s="246">
        <f>IF(D1250&lt;&gt;0,1,0)</f>
        <v>1</v>
      </c>
    </row>
    <row r="1251" spans="1:9" s="22" customFormat="1" ht="94.5" customHeight="1" x14ac:dyDescent="0.25">
      <c r="A1251" s="94"/>
      <c r="B1251" s="43" t="s">
        <v>1281</v>
      </c>
      <c r="C1251" s="41"/>
      <c r="D1251" s="58"/>
      <c r="E1251" s="42"/>
      <c r="F1251" s="42"/>
      <c r="G1251" s="44"/>
      <c r="H1251" s="175"/>
      <c r="I1251" s="246">
        <f>IF(I1250=1,1,0)</f>
        <v>1</v>
      </c>
    </row>
    <row r="1252" spans="1:9" s="22" customFormat="1" x14ac:dyDescent="0.3">
      <c r="A1252" s="94"/>
      <c r="B1252" s="43"/>
      <c r="C1252" s="41"/>
      <c r="D1252" s="58"/>
      <c r="E1252" s="42"/>
      <c r="F1252" s="42"/>
      <c r="G1252" s="44"/>
      <c r="H1252" s="175"/>
      <c r="I1252" s="246">
        <f>IF(I1251=1,1,0)</f>
        <v>1</v>
      </c>
    </row>
    <row r="1253" spans="1:9" s="22" customFormat="1" ht="31.5" x14ac:dyDescent="0.25">
      <c r="A1253" s="94" t="s">
        <v>1282</v>
      </c>
      <c r="B1253" s="45" t="s">
        <v>1283</v>
      </c>
      <c r="C1253" s="41" t="s">
        <v>31</v>
      </c>
      <c r="D1253" s="215">
        <v>2389.67</v>
      </c>
      <c r="E1253" s="42">
        <v>70.08</v>
      </c>
      <c r="F1253" s="42">
        <f>E1253*(1+C$1910)</f>
        <v>85.967136000000011</v>
      </c>
      <c r="G1253" s="42">
        <f>D1253*F1253</f>
        <v>205433.08588512003</v>
      </c>
      <c r="H1253" s="175" t="s">
        <v>1848</v>
      </c>
      <c r="I1253" s="246">
        <f>IF(D1253&lt;&gt;0,1,0)</f>
        <v>1</v>
      </c>
    </row>
    <row r="1254" spans="1:9" s="22" customFormat="1" ht="78.75" x14ac:dyDescent="0.25">
      <c r="A1254" s="94"/>
      <c r="B1254" s="43" t="s">
        <v>1284</v>
      </c>
      <c r="C1254" s="41"/>
      <c r="D1254" s="58"/>
      <c r="E1254" s="42"/>
      <c r="F1254" s="42"/>
      <c r="G1254" s="44"/>
      <c r="H1254" s="175"/>
      <c r="I1254" s="246">
        <f>IF(I1253=1,1,0)</f>
        <v>1</v>
      </c>
    </row>
    <row r="1255" spans="1:9" s="22" customFormat="1" x14ac:dyDescent="0.3">
      <c r="A1255" s="94"/>
      <c r="B1255" s="43"/>
      <c r="C1255" s="60"/>
      <c r="D1255" s="58"/>
      <c r="E1255" s="115"/>
      <c r="F1255" s="115"/>
      <c r="G1255" s="44"/>
      <c r="H1255" s="175"/>
      <c r="I1255" s="246">
        <f>IF(I1254=1,1,0)</f>
        <v>1</v>
      </c>
    </row>
    <row r="1256" spans="1:9" s="22" customFormat="1" ht="20.25" customHeight="1" x14ac:dyDescent="0.25">
      <c r="A1256" s="94" t="s">
        <v>1285</v>
      </c>
      <c r="B1256" s="92" t="s">
        <v>1286</v>
      </c>
      <c r="C1256" s="60" t="s">
        <v>23</v>
      </c>
      <c r="D1256" s="42"/>
      <c r="E1256" s="42">
        <v>110.55</v>
      </c>
      <c r="F1256" s="42">
        <f>E1256*(1+C$1910)</f>
        <v>135.61168500000002</v>
      </c>
      <c r="G1256" s="42">
        <f>D1256*F1256</f>
        <v>0</v>
      </c>
      <c r="H1256" s="175"/>
      <c r="I1256" s="246">
        <f>IF(D1256&lt;&gt;0,1,0)</f>
        <v>0</v>
      </c>
    </row>
    <row r="1257" spans="1:9" s="22" customFormat="1" ht="141.75" x14ac:dyDescent="0.25">
      <c r="A1257" s="94"/>
      <c r="B1257" s="91" t="s">
        <v>1287</v>
      </c>
      <c r="C1257" s="60"/>
      <c r="D1257" s="58"/>
      <c r="E1257" s="115"/>
      <c r="F1257" s="115"/>
      <c r="G1257" s="44"/>
      <c r="H1257" s="175"/>
      <c r="I1257" s="246">
        <f>IF(I1256=1,1,0)</f>
        <v>0</v>
      </c>
    </row>
    <row r="1258" spans="1:9" s="22" customFormat="1" ht="20.25" customHeight="1" x14ac:dyDescent="0.3">
      <c r="A1258" s="94"/>
      <c r="B1258" s="92"/>
      <c r="C1258" s="60"/>
      <c r="D1258" s="58"/>
      <c r="E1258" s="115"/>
      <c r="F1258" s="115"/>
      <c r="G1258" s="44"/>
      <c r="H1258" s="175"/>
      <c r="I1258" s="246">
        <f>IF(I1257=1,1,0)</f>
        <v>0</v>
      </c>
    </row>
    <row r="1259" spans="1:9" s="22" customFormat="1" ht="18.75" customHeight="1" x14ac:dyDescent="0.25">
      <c r="A1259" s="94" t="s">
        <v>1288</v>
      </c>
      <c r="B1259" s="113" t="s">
        <v>1289</v>
      </c>
      <c r="C1259" s="60" t="s">
        <v>23</v>
      </c>
      <c r="D1259" s="42"/>
      <c r="E1259" s="42">
        <v>57.59</v>
      </c>
      <c r="F1259" s="42">
        <f>E1259*(1+C$1910)</f>
        <v>70.64565300000001</v>
      </c>
      <c r="G1259" s="42">
        <f>D1259*F1259</f>
        <v>0</v>
      </c>
      <c r="H1259" s="175"/>
      <c r="I1259" s="246">
        <f>IF(D1259&lt;&gt;0,1,0)</f>
        <v>0</v>
      </c>
    </row>
    <row r="1260" spans="1:9" s="22" customFormat="1" ht="138" customHeight="1" x14ac:dyDescent="0.25">
      <c r="A1260" s="94"/>
      <c r="B1260" s="91" t="s">
        <v>1290</v>
      </c>
      <c r="C1260" s="60"/>
      <c r="D1260" s="58"/>
      <c r="E1260" s="115"/>
      <c r="F1260" s="115"/>
      <c r="G1260" s="44"/>
      <c r="H1260" s="175"/>
      <c r="I1260" s="246">
        <f>IF(I1259=1,1,0)</f>
        <v>0</v>
      </c>
    </row>
    <row r="1261" spans="1:9" s="22" customFormat="1" ht="18.75" customHeight="1" x14ac:dyDescent="0.3">
      <c r="A1261" s="94"/>
      <c r="B1261" s="92"/>
      <c r="C1261" s="60"/>
      <c r="D1261" s="58"/>
      <c r="E1261" s="115"/>
      <c r="F1261" s="115"/>
      <c r="G1261" s="44"/>
      <c r="H1261" s="175"/>
      <c r="I1261" s="246">
        <f>IF(I1260=1,1,0)</f>
        <v>0</v>
      </c>
    </row>
    <row r="1262" spans="1:9" s="22" customFormat="1" ht="18.75" customHeight="1" x14ac:dyDescent="0.25">
      <c r="A1262" s="94" t="s">
        <v>1291</v>
      </c>
      <c r="B1262" s="92" t="s">
        <v>1292</v>
      </c>
      <c r="C1262" s="60" t="s">
        <v>23</v>
      </c>
      <c r="D1262" s="42"/>
      <c r="E1262" s="42">
        <v>73.14</v>
      </c>
      <c r="F1262" s="42">
        <f>E1262*(1+C$1910)</f>
        <v>89.720838000000015</v>
      </c>
      <c r="G1262" s="42">
        <f>D1262*F1262</f>
        <v>0</v>
      </c>
      <c r="H1262" s="175"/>
      <c r="I1262" s="246">
        <f>IF(D1262&lt;&gt;0,1,0)</f>
        <v>0</v>
      </c>
    </row>
    <row r="1263" spans="1:9" s="22" customFormat="1" ht="141.75" x14ac:dyDescent="0.25">
      <c r="A1263" s="94"/>
      <c r="B1263" s="91" t="s">
        <v>1290</v>
      </c>
      <c r="C1263" s="41"/>
      <c r="D1263" s="114"/>
      <c r="E1263" s="42"/>
      <c r="F1263" s="115"/>
      <c r="G1263" s="79"/>
      <c r="H1263" s="175"/>
      <c r="I1263" s="246">
        <f>IF(I1262=1,1,0)</f>
        <v>0</v>
      </c>
    </row>
    <row r="1264" spans="1:9" s="22" customFormat="1" x14ac:dyDescent="0.3">
      <c r="A1264" s="94"/>
      <c r="B1264" s="91"/>
      <c r="C1264" s="41"/>
      <c r="D1264" s="114"/>
      <c r="E1264" s="42"/>
      <c r="F1264" s="115"/>
      <c r="G1264" s="79"/>
      <c r="H1264" s="175"/>
      <c r="I1264" s="246">
        <f>IF(I1263=1,1,0)</f>
        <v>0</v>
      </c>
    </row>
    <row r="1265" spans="1:9" s="22" customFormat="1" ht="18.75" x14ac:dyDescent="0.25">
      <c r="A1265" s="179" t="s">
        <v>1293</v>
      </c>
      <c r="B1265" s="51" t="s">
        <v>1294</v>
      </c>
      <c r="C1265" s="52" t="s">
        <v>19</v>
      </c>
      <c r="D1265" s="42"/>
      <c r="E1265" s="42">
        <v>19.77</v>
      </c>
      <c r="F1265" s="42">
        <f>E1265*(1+C$1910)</f>
        <v>24.251859000000003</v>
      </c>
      <c r="G1265" s="42">
        <f>D1265*F1265</f>
        <v>0</v>
      </c>
      <c r="H1265" s="175"/>
      <c r="I1265" s="246">
        <f>IF(D1265&lt;&gt;0,1,0)</f>
        <v>0</v>
      </c>
    </row>
    <row r="1266" spans="1:9" s="22" customFormat="1" ht="141.75" x14ac:dyDescent="0.25">
      <c r="A1266" s="179"/>
      <c r="B1266" s="53" t="s">
        <v>1295</v>
      </c>
      <c r="C1266" s="52"/>
      <c r="D1266" s="114"/>
      <c r="E1266" s="42"/>
      <c r="F1266" s="115"/>
      <c r="G1266" s="79"/>
      <c r="H1266" s="175"/>
      <c r="I1266" s="246">
        <f>IF(I1265=1,1,0)</f>
        <v>0</v>
      </c>
    </row>
    <row r="1267" spans="1:9" s="22" customFormat="1" x14ac:dyDescent="0.3">
      <c r="A1267" s="94"/>
      <c r="B1267" s="91"/>
      <c r="C1267" s="41"/>
      <c r="D1267" s="114"/>
      <c r="E1267" s="42"/>
      <c r="F1267" s="115"/>
      <c r="G1267" s="79"/>
      <c r="H1267" s="175"/>
      <c r="I1267" s="246">
        <f>IF(I1266=1,1,0)</f>
        <v>0</v>
      </c>
    </row>
    <row r="1268" spans="1:9" s="22" customFormat="1" ht="18.75" x14ac:dyDescent="0.25">
      <c r="A1268" s="179" t="s">
        <v>1296</v>
      </c>
      <c r="B1268" s="51" t="s">
        <v>1297</v>
      </c>
      <c r="C1268" s="52" t="s">
        <v>19</v>
      </c>
      <c r="D1268" s="42"/>
      <c r="E1268" s="42">
        <v>26.73</v>
      </c>
      <c r="F1268" s="42">
        <f>E1268*(1+C$1910)</f>
        <v>32.789691000000005</v>
      </c>
      <c r="G1268" s="42">
        <f>D1268*F1268</f>
        <v>0</v>
      </c>
      <c r="H1268" s="175"/>
      <c r="I1268" s="246">
        <f>IF(D1268&lt;&gt;0,1,0)</f>
        <v>0</v>
      </c>
    </row>
    <row r="1269" spans="1:9" s="22" customFormat="1" ht="63" x14ac:dyDescent="0.25">
      <c r="A1269" s="179"/>
      <c r="B1269" s="53" t="s">
        <v>1298</v>
      </c>
      <c r="C1269" s="52"/>
      <c r="D1269" s="114"/>
      <c r="E1269" s="42"/>
      <c r="F1269" s="115"/>
      <c r="G1269" s="79"/>
      <c r="H1269" s="175"/>
      <c r="I1269" s="246">
        <f>IF(I1268=1,1,0)</f>
        <v>0</v>
      </c>
    </row>
    <row r="1270" spans="1:9" s="22" customFormat="1" ht="18" customHeight="1" x14ac:dyDescent="0.3">
      <c r="A1270" s="223" t="s">
        <v>1968</v>
      </c>
      <c r="B1270" s="225"/>
      <c r="C1270" s="217"/>
      <c r="D1270" s="238"/>
      <c r="E1270" s="209" t="s">
        <v>67</v>
      </c>
      <c r="F1270" s="237"/>
      <c r="G1270" s="66">
        <f>SUM(G1171:G1269)</f>
        <v>1362665.3069130303</v>
      </c>
      <c r="H1270" s="175"/>
      <c r="I1270" s="245" t="s">
        <v>1973</v>
      </c>
    </row>
    <row r="1271" spans="1:9" s="22" customFormat="1" x14ac:dyDescent="0.3">
      <c r="A1271" s="172">
        <v>160000</v>
      </c>
      <c r="B1271" s="228" t="s">
        <v>1299</v>
      </c>
      <c r="C1271" s="208"/>
      <c r="D1271" s="233"/>
      <c r="E1271" s="230"/>
      <c r="F1271" s="230"/>
      <c r="G1271" s="232"/>
      <c r="H1271" s="175"/>
      <c r="I1271" s="245" t="s">
        <v>1973</v>
      </c>
    </row>
    <row r="1272" spans="1:9" s="22" customFormat="1" ht="18.75" x14ac:dyDescent="0.25">
      <c r="A1272" s="174">
        <v>160100</v>
      </c>
      <c r="B1272" s="57" t="s">
        <v>1300</v>
      </c>
      <c r="C1272" s="41"/>
      <c r="D1272" s="58"/>
      <c r="E1272" s="42"/>
      <c r="F1272" s="42"/>
      <c r="G1272" s="44"/>
      <c r="H1272" s="175"/>
      <c r="I1272" s="246">
        <f>IF(D1273&lt;&gt;0,1,IF(D1276&lt;&gt;0,1,IF(D1279&lt;&gt;0,1,IF(D1282&lt;&gt;0,1,0))))</f>
        <v>1</v>
      </c>
    </row>
    <row r="1273" spans="1:9" s="22" customFormat="1" ht="21" x14ac:dyDescent="0.25">
      <c r="A1273" s="94">
        <v>160101</v>
      </c>
      <c r="B1273" s="45" t="s">
        <v>1301</v>
      </c>
      <c r="C1273" s="41" t="s">
        <v>31</v>
      </c>
      <c r="D1273" s="42"/>
      <c r="E1273" s="42">
        <v>169.87</v>
      </c>
      <c r="F1273" s="42">
        <f>E1273*(1+C$1910)</f>
        <v>208.37952900000002</v>
      </c>
      <c r="G1273" s="42">
        <f>D1273*F1273</f>
        <v>0</v>
      </c>
      <c r="H1273" s="175"/>
      <c r="I1273" s="246">
        <f>IF(D1273&lt;&gt;0,1,0)</f>
        <v>0</v>
      </c>
    </row>
    <row r="1274" spans="1:9" s="22" customFormat="1" ht="63" x14ac:dyDescent="0.25">
      <c r="A1274" s="94"/>
      <c r="B1274" s="43" t="s">
        <v>1302</v>
      </c>
      <c r="C1274" s="41"/>
      <c r="D1274" s="58"/>
      <c r="E1274" s="42"/>
      <c r="F1274" s="42"/>
      <c r="G1274" s="44"/>
      <c r="H1274" s="175"/>
      <c r="I1274" s="246">
        <f>IF(I1273=1,1,0)</f>
        <v>0</v>
      </c>
    </row>
    <row r="1275" spans="1:9" s="22" customFormat="1" x14ac:dyDescent="0.3">
      <c r="A1275" s="94"/>
      <c r="B1275" s="43"/>
      <c r="C1275" s="41"/>
      <c r="D1275" s="58"/>
      <c r="E1275" s="42"/>
      <c r="F1275" s="42"/>
      <c r="G1275" s="44"/>
      <c r="H1275" s="175"/>
      <c r="I1275" s="246">
        <f>IF(I1274=1,1,0)</f>
        <v>0</v>
      </c>
    </row>
    <row r="1276" spans="1:9" s="22" customFormat="1" ht="21" x14ac:dyDescent="0.25">
      <c r="A1276" s="94" t="s">
        <v>1303</v>
      </c>
      <c r="B1276" s="45" t="s">
        <v>1304</v>
      </c>
      <c r="C1276" s="41" t="s">
        <v>31</v>
      </c>
      <c r="D1276" s="42"/>
      <c r="E1276" s="42">
        <v>189.65</v>
      </c>
      <c r="F1276" s="42">
        <f>E1276*(1+C$1910)</f>
        <v>232.64365500000002</v>
      </c>
      <c r="G1276" s="42">
        <f>D1276*F1276</f>
        <v>0</v>
      </c>
      <c r="H1276" s="175"/>
      <c r="I1276" s="246">
        <f>IF(D1276&lt;&gt;0,1,0)</f>
        <v>0</v>
      </c>
    </row>
    <row r="1277" spans="1:9" s="22" customFormat="1" ht="78.75" x14ac:dyDescent="0.25">
      <c r="A1277" s="94"/>
      <c r="B1277" s="43" t="s">
        <v>1305</v>
      </c>
      <c r="C1277" s="41"/>
      <c r="D1277" s="58"/>
      <c r="E1277" s="42"/>
      <c r="F1277" s="42"/>
      <c r="G1277" s="44"/>
      <c r="H1277" s="175"/>
      <c r="I1277" s="246">
        <f>IF(I1276=1,1,0)</f>
        <v>0</v>
      </c>
    </row>
    <row r="1278" spans="1:9" s="22" customFormat="1" x14ac:dyDescent="0.3">
      <c r="A1278" s="94"/>
      <c r="B1278" s="43"/>
      <c r="C1278" s="41"/>
      <c r="D1278" s="58"/>
      <c r="E1278" s="42"/>
      <c r="F1278" s="42"/>
      <c r="G1278" s="44"/>
      <c r="H1278" s="175"/>
      <c r="I1278" s="246">
        <f>IF(I1277=1,1,0)</f>
        <v>0</v>
      </c>
    </row>
    <row r="1279" spans="1:9" s="22" customFormat="1" ht="31.5" x14ac:dyDescent="0.25">
      <c r="A1279" s="94" t="s">
        <v>1306</v>
      </c>
      <c r="B1279" s="92" t="s">
        <v>1307</v>
      </c>
      <c r="C1279" s="41" t="s">
        <v>27</v>
      </c>
      <c r="D1279" s="215">
        <v>31</v>
      </c>
      <c r="E1279" s="42">
        <v>127.8</v>
      </c>
      <c r="F1279" s="42">
        <f>E1279*(1+C$1910)</f>
        <v>156.77226000000002</v>
      </c>
      <c r="G1279" s="42">
        <f>D1279*F1279</f>
        <v>4859.9400600000008</v>
      </c>
      <c r="H1279" s="175" t="s">
        <v>1848</v>
      </c>
      <c r="I1279" s="246">
        <f>IF(D1279&lt;&gt;0,1,0)</f>
        <v>1</v>
      </c>
    </row>
    <row r="1280" spans="1:9" s="22" customFormat="1" ht="63" x14ac:dyDescent="0.25">
      <c r="A1280" s="94"/>
      <c r="B1280" s="91" t="s">
        <v>1308</v>
      </c>
      <c r="C1280" s="41"/>
      <c r="D1280" s="58"/>
      <c r="E1280" s="42"/>
      <c r="F1280" s="42"/>
      <c r="G1280" s="44"/>
      <c r="H1280" s="175"/>
      <c r="I1280" s="246">
        <f>IF(I1279=1,1,0)</f>
        <v>1</v>
      </c>
    </row>
    <row r="1281" spans="1:9" s="22" customFormat="1" x14ac:dyDescent="0.3">
      <c r="A1281" s="94"/>
      <c r="B1281" s="47"/>
      <c r="C1281" s="41"/>
      <c r="D1281" s="61"/>
      <c r="E1281" s="42"/>
      <c r="F1281" s="42"/>
      <c r="G1281" s="44"/>
      <c r="H1281" s="175"/>
      <c r="I1281" s="246">
        <f>IF(I1280=1,1,0)</f>
        <v>1</v>
      </c>
    </row>
    <row r="1282" spans="1:9" s="22" customFormat="1" ht="31.5" x14ac:dyDescent="0.25">
      <c r="A1282" s="94" t="s">
        <v>1309</v>
      </c>
      <c r="B1282" s="85" t="s">
        <v>1310</v>
      </c>
      <c r="C1282" s="41" t="s">
        <v>27</v>
      </c>
      <c r="D1282" s="215">
        <v>7</v>
      </c>
      <c r="E1282" s="42">
        <v>247.74</v>
      </c>
      <c r="F1282" s="42">
        <f>E1282*(1+C$1910)</f>
        <v>303.90265800000003</v>
      </c>
      <c r="G1282" s="42">
        <f>D1282*F1282</f>
        <v>2127.3186060000003</v>
      </c>
      <c r="H1282" s="175" t="s">
        <v>1848</v>
      </c>
      <c r="I1282" s="246">
        <f>IF(D1282&lt;&gt;0,1,0)</f>
        <v>1</v>
      </c>
    </row>
    <row r="1283" spans="1:9" s="22" customFormat="1" ht="78.75" x14ac:dyDescent="0.25">
      <c r="A1283" s="94"/>
      <c r="B1283" s="47" t="s">
        <v>1311</v>
      </c>
      <c r="C1283" s="41"/>
      <c r="D1283" s="61"/>
      <c r="E1283" s="42"/>
      <c r="F1283" s="42"/>
      <c r="G1283" s="44"/>
      <c r="H1283" s="175"/>
      <c r="I1283" s="246">
        <f>IF(I1282=1,1,0)</f>
        <v>1</v>
      </c>
    </row>
    <row r="1284" spans="1:9" s="22" customFormat="1" ht="18" customHeight="1" x14ac:dyDescent="0.3">
      <c r="A1284" s="223" t="s">
        <v>1968</v>
      </c>
      <c r="B1284" s="224"/>
      <c r="C1284" s="217"/>
      <c r="D1284" s="238"/>
      <c r="E1284" s="209" t="s">
        <v>67</v>
      </c>
      <c r="F1284" s="237"/>
      <c r="G1284" s="66">
        <f>SUM(G1272:G1283)</f>
        <v>6987.2586660000015</v>
      </c>
      <c r="H1284" s="175"/>
      <c r="I1284" s="245" t="s">
        <v>1973</v>
      </c>
    </row>
    <row r="1285" spans="1:9" s="22" customFormat="1" x14ac:dyDescent="0.3">
      <c r="A1285" s="196">
        <v>170000</v>
      </c>
      <c r="B1285" s="228" t="s">
        <v>1312</v>
      </c>
      <c r="C1285" s="234"/>
      <c r="D1285" s="233"/>
      <c r="E1285" s="231"/>
      <c r="F1285" s="231"/>
      <c r="G1285" s="232"/>
      <c r="H1285" s="175"/>
      <c r="I1285" s="245" t="s">
        <v>1973</v>
      </c>
    </row>
    <row r="1286" spans="1:9" s="22" customFormat="1" x14ac:dyDescent="0.3">
      <c r="A1286" s="197">
        <v>170100</v>
      </c>
      <c r="B1286" s="57" t="s">
        <v>1313</v>
      </c>
      <c r="C1286" s="41"/>
      <c r="D1286" s="58"/>
      <c r="E1286" s="42"/>
      <c r="F1286" s="42"/>
      <c r="G1286" s="44"/>
      <c r="H1286" s="175"/>
      <c r="I1286" s="246">
        <f>IF(D1287&lt;&gt;0,1,IF(D1290&lt;&gt;0,1,IF(D1293&lt;&gt;0,1,IF(D1296&lt;&gt;0,1,IF(D1299&lt;&gt;0,1,IF(D1302&lt;&gt;0,1,IF(D1305&lt;&gt;0,1,IF(D1308&lt;&gt;0,1,0))))))))+IF(D1311&lt;&gt;0,1,IF(D1314&lt;&gt;0,1,IF(D1317&lt;&gt;0,1,0)))</f>
        <v>2</v>
      </c>
    </row>
    <row r="1287" spans="1:9" s="22" customFormat="1" ht="21" x14ac:dyDescent="0.25">
      <c r="A1287" s="198">
        <v>170101</v>
      </c>
      <c r="B1287" s="45" t="s">
        <v>1314</v>
      </c>
      <c r="C1287" s="41" t="s">
        <v>31</v>
      </c>
      <c r="D1287" s="42"/>
      <c r="E1287" s="42">
        <v>15.84</v>
      </c>
      <c r="F1287" s="42">
        <f>E1287*(1+C$1910)</f>
        <v>19.430928000000002</v>
      </c>
      <c r="G1287" s="42">
        <f>D1287*F1287</f>
        <v>0</v>
      </c>
      <c r="H1287" s="175"/>
      <c r="I1287" s="246">
        <f>IF(D1287&lt;&gt;0,1,0)</f>
        <v>0</v>
      </c>
    </row>
    <row r="1288" spans="1:9" s="22" customFormat="1" ht="110.25" x14ac:dyDescent="0.25">
      <c r="A1288" s="198"/>
      <c r="B1288" s="43" t="s">
        <v>1315</v>
      </c>
      <c r="C1288" s="41"/>
      <c r="D1288" s="58"/>
      <c r="E1288" s="42"/>
      <c r="F1288" s="42"/>
      <c r="G1288" s="44"/>
      <c r="H1288" s="175"/>
      <c r="I1288" s="246">
        <f>IF(I1287=1,1,0)</f>
        <v>0</v>
      </c>
    </row>
    <row r="1289" spans="1:9" s="22" customFormat="1" x14ac:dyDescent="0.3">
      <c r="A1289" s="198"/>
      <c r="B1289" s="43"/>
      <c r="C1289" s="41"/>
      <c r="D1289" s="58"/>
      <c r="E1289" s="42"/>
      <c r="F1289" s="42"/>
      <c r="G1289" s="44"/>
      <c r="H1289" s="175"/>
      <c r="I1289" s="246">
        <f>IF(I1288=1,1,0)</f>
        <v>0</v>
      </c>
    </row>
    <row r="1290" spans="1:9" s="22" customFormat="1" ht="31.5" x14ac:dyDescent="0.25">
      <c r="A1290" s="198">
        <v>170102</v>
      </c>
      <c r="B1290" s="45" t="s">
        <v>1316</v>
      </c>
      <c r="C1290" s="41" t="s">
        <v>31</v>
      </c>
      <c r="D1290" s="215">
        <v>4800.75</v>
      </c>
      <c r="E1290" s="42">
        <v>19.47</v>
      </c>
      <c r="F1290" s="42">
        <f>E1290*(1+C$1910)</f>
        <v>23.883849000000001</v>
      </c>
      <c r="G1290" s="42">
        <f>D1290*F1290</f>
        <v>114660.38808675001</v>
      </c>
      <c r="H1290" s="175" t="s">
        <v>1848</v>
      </c>
      <c r="I1290" s="246">
        <f>IF(D1290&lt;&gt;0,1,0)</f>
        <v>1</v>
      </c>
    </row>
    <row r="1291" spans="1:9" s="22" customFormat="1" ht="141.75" x14ac:dyDescent="0.25">
      <c r="A1291" s="198"/>
      <c r="B1291" s="43" t="s">
        <v>1317</v>
      </c>
      <c r="C1291" s="41"/>
      <c r="D1291" s="58"/>
      <c r="E1291" s="42"/>
      <c r="F1291" s="42"/>
      <c r="G1291" s="44"/>
      <c r="H1291" s="175"/>
      <c r="I1291" s="246">
        <f>IF(I1290=1,1,0)</f>
        <v>1</v>
      </c>
    </row>
    <row r="1292" spans="1:9" s="22" customFormat="1" x14ac:dyDescent="0.3">
      <c r="A1292" s="198"/>
      <c r="B1292" s="45"/>
      <c r="C1292" s="41"/>
      <c r="D1292" s="58"/>
      <c r="E1292" s="42"/>
      <c r="F1292" s="42"/>
      <c r="G1292" s="44"/>
      <c r="H1292" s="175"/>
      <c r="I1292" s="246">
        <f>IF(I1291=1,1,0)</f>
        <v>1</v>
      </c>
    </row>
    <row r="1293" spans="1:9" s="22" customFormat="1" ht="31.5" x14ac:dyDescent="0.25">
      <c r="A1293" s="198">
        <v>170103</v>
      </c>
      <c r="B1293" s="45" t="s">
        <v>1318</v>
      </c>
      <c r="C1293" s="41" t="s">
        <v>31</v>
      </c>
      <c r="D1293" s="215">
        <v>5898.13</v>
      </c>
      <c r="E1293" s="42">
        <v>21.45</v>
      </c>
      <c r="F1293" s="42">
        <f>E1293*(1+C$1910)</f>
        <v>26.312715000000001</v>
      </c>
      <c r="G1293" s="42">
        <f>D1293*F1293</f>
        <v>155195.81372295</v>
      </c>
      <c r="H1293" s="175" t="s">
        <v>1848</v>
      </c>
      <c r="I1293" s="246">
        <f>IF(D1293&lt;&gt;0,1,0)</f>
        <v>1</v>
      </c>
    </row>
    <row r="1294" spans="1:9" s="22" customFormat="1" ht="139.5" customHeight="1" x14ac:dyDescent="0.25">
      <c r="A1294" s="198"/>
      <c r="B1294" s="43" t="s">
        <v>1319</v>
      </c>
      <c r="C1294" s="41"/>
      <c r="D1294" s="58"/>
      <c r="E1294" s="42"/>
      <c r="F1294" s="42"/>
      <c r="G1294" s="44"/>
      <c r="H1294" s="175"/>
      <c r="I1294" s="246">
        <f>IF(I1293=1,1,0)</f>
        <v>1</v>
      </c>
    </row>
    <row r="1295" spans="1:9" s="22" customFormat="1" x14ac:dyDescent="0.3">
      <c r="A1295" s="198"/>
      <c r="B1295" s="43"/>
      <c r="C1295" s="41"/>
      <c r="D1295" s="58"/>
      <c r="E1295" s="42"/>
      <c r="F1295" s="42"/>
      <c r="G1295" s="44"/>
      <c r="H1295" s="175"/>
      <c r="I1295" s="246">
        <f>IF(I1294=1,1,0)</f>
        <v>1</v>
      </c>
    </row>
    <row r="1296" spans="1:9" s="22" customFormat="1" ht="31.5" x14ac:dyDescent="0.25">
      <c r="A1296" s="198">
        <v>170104</v>
      </c>
      <c r="B1296" s="45" t="s">
        <v>1320</v>
      </c>
      <c r="C1296" s="41" t="s">
        <v>31</v>
      </c>
      <c r="D1296" s="215">
        <v>1741.05</v>
      </c>
      <c r="E1296" s="42">
        <v>29.65</v>
      </c>
      <c r="F1296" s="42">
        <f>E1296*(1+C$1910)</f>
        <v>36.371655000000004</v>
      </c>
      <c r="G1296" s="42">
        <f>D1296*F1296</f>
        <v>63324.869937750009</v>
      </c>
      <c r="H1296" s="175" t="s">
        <v>1848</v>
      </c>
      <c r="I1296" s="246">
        <f>IF(D1296&lt;&gt;0,1,0)</f>
        <v>1</v>
      </c>
    </row>
    <row r="1297" spans="1:9" s="22" customFormat="1" ht="94.5" x14ac:dyDescent="0.25">
      <c r="A1297" s="198"/>
      <c r="B1297" s="43" t="s">
        <v>1321</v>
      </c>
      <c r="C1297" s="41"/>
      <c r="D1297" s="58"/>
      <c r="E1297" s="42"/>
      <c r="F1297" s="42"/>
      <c r="G1297" s="44"/>
      <c r="H1297" s="175"/>
      <c r="I1297" s="246">
        <f>IF(I1296=1,1,0)</f>
        <v>1</v>
      </c>
    </row>
    <row r="1298" spans="1:9" s="22" customFormat="1" x14ac:dyDescent="0.3">
      <c r="A1298" s="198"/>
      <c r="B1298" s="43"/>
      <c r="C1298" s="41"/>
      <c r="D1298" s="58"/>
      <c r="E1298" s="42"/>
      <c r="F1298" s="42"/>
      <c r="G1298" s="44"/>
      <c r="H1298" s="175"/>
      <c r="I1298" s="246">
        <f>IF(I1297=1,1,0)</f>
        <v>1</v>
      </c>
    </row>
    <row r="1299" spans="1:9" s="22" customFormat="1" ht="21" x14ac:dyDescent="0.25">
      <c r="A1299" s="198">
        <v>170105</v>
      </c>
      <c r="B1299" s="45" t="s">
        <v>1322</v>
      </c>
      <c r="C1299" s="41" t="s">
        <v>31</v>
      </c>
      <c r="D1299" s="42"/>
      <c r="E1299" s="42">
        <v>34.35</v>
      </c>
      <c r="F1299" s="42">
        <f>E1299*(1+C$1910)</f>
        <v>42.137145000000004</v>
      </c>
      <c r="G1299" s="42">
        <f>D1299*F1299</f>
        <v>0</v>
      </c>
      <c r="H1299" s="175"/>
      <c r="I1299" s="246">
        <f>IF(D1299&lt;&gt;0,1,0)</f>
        <v>0</v>
      </c>
    </row>
    <row r="1300" spans="1:9" s="22" customFormat="1" ht="141.75" x14ac:dyDescent="0.25">
      <c r="A1300" s="198"/>
      <c r="B1300" s="43" t="s">
        <v>1323</v>
      </c>
      <c r="C1300" s="41"/>
      <c r="D1300" s="58"/>
      <c r="E1300" s="42"/>
      <c r="F1300" s="42"/>
      <c r="G1300" s="44"/>
      <c r="H1300" s="175"/>
      <c r="I1300" s="246">
        <f>IF(I1299=1,1,0)</f>
        <v>0</v>
      </c>
    </row>
    <row r="1301" spans="1:9" s="22" customFormat="1" x14ac:dyDescent="0.3">
      <c r="A1301" s="198"/>
      <c r="B1301" s="43"/>
      <c r="C1301" s="41"/>
      <c r="D1301" s="58"/>
      <c r="E1301" s="42"/>
      <c r="F1301" s="42"/>
      <c r="G1301" s="44"/>
      <c r="H1301" s="175"/>
      <c r="I1301" s="246">
        <f>IF(I1300=1,1,0)</f>
        <v>0</v>
      </c>
    </row>
    <row r="1302" spans="1:9" s="22" customFormat="1" ht="18.75" x14ac:dyDescent="0.25">
      <c r="A1302" s="198">
        <v>170106</v>
      </c>
      <c r="B1302" s="45" t="s">
        <v>1324</v>
      </c>
      <c r="C1302" s="41" t="s">
        <v>19</v>
      </c>
      <c r="D1302" s="42"/>
      <c r="E1302" s="42">
        <v>12.01</v>
      </c>
      <c r="F1302" s="42">
        <f>E1302*(1+C$1910)</f>
        <v>14.732667000000001</v>
      </c>
      <c r="G1302" s="42">
        <f>D1302*F1302</f>
        <v>0</v>
      </c>
      <c r="H1302" s="175"/>
      <c r="I1302" s="246">
        <f>IF(D1302&lt;&gt;0,1,0)</f>
        <v>0</v>
      </c>
    </row>
    <row r="1303" spans="1:9" s="22" customFormat="1" ht="157.5" x14ac:dyDescent="0.25">
      <c r="A1303" s="198"/>
      <c r="B1303" s="43" t="s">
        <v>1325</v>
      </c>
      <c r="C1303" s="41"/>
      <c r="D1303" s="58"/>
      <c r="E1303" s="42"/>
      <c r="F1303" s="42"/>
      <c r="G1303" s="44"/>
      <c r="H1303" s="175"/>
      <c r="I1303" s="246">
        <f>IF(I1302=1,1,0)</f>
        <v>0</v>
      </c>
    </row>
    <row r="1304" spans="1:9" s="22" customFormat="1" x14ac:dyDescent="0.3">
      <c r="A1304" s="198"/>
      <c r="B1304" s="43"/>
      <c r="C1304" s="41"/>
      <c r="D1304" s="58"/>
      <c r="E1304" s="42"/>
      <c r="F1304" s="42"/>
      <c r="G1304" s="44"/>
      <c r="H1304" s="175"/>
      <c r="I1304" s="246">
        <f>IF(I1303=1,1,0)</f>
        <v>0</v>
      </c>
    </row>
    <row r="1305" spans="1:9" s="22" customFormat="1" ht="31.5" x14ac:dyDescent="0.25">
      <c r="A1305" s="198">
        <v>170107</v>
      </c>
      <c r="B1305" s="45" t="s">
        <v>1326</v>
      </c>
      <c r="C1305" s="41" t="s">
        <v>31</v>
      </c>
      <c r="D1305" s="42"/>
      <c r="E1305" s="42">
        <v>25.45</v>
      </c>
      <c r="F1305" s="42">
        <f>E1305*(1+C$1910)</f>
        <v>31.219515000000001</v>
      </c>
      <c r="G1305" s="42">
        <f>D1305*F1305</f>
        <v>0</v>
      </c>
      <c r="H1305" s="175"/>
      <c r="I1305" s="246">
        <f>IF(D1305&lt;&gt;0,1,0)</f>
        <v>0</v>
      </c>
    </row>
    <row r="1306" spans="1:9" s="22" customFormat="1" ht="185.25" customHeight="1" x14ac:dyDescent="0.25">
      <c r="A1306" s="198"/>
      <c r="B1306" s="43" t="s">
        <v>1327</v>
      </c>
      <c r="C1306" s="41"/>
      <c r="D1306" s="58"/>
      <c r="E1306" s="42"/>
      <c r="F1306" s="42"/>
      <c r="G1306" s="44"/>
      <c r="H1306" s="175"/>
      <c r="I1306" s="246">
        <f>IF(I1305=1,1,0)</f>
        <v>0</v>
      </c>
    </row>
    <row r="1307" spans="1:9" s="22" customFormat="1" x14ac:dyDescent="0.3">
      <c r="A1307" s="198"/>
      <c r="B1307" s="43"/>
      <c r="C1307" s="41"/>
      <c r="D1307" s="58"/>
      <c r="E1307" s="42"/>
      <c r="F1307" s="42"/>
      <c r="G1307" s="44"/>
      <c r="H1307" s="175"/>
      <c r="I1307" s="246">
        <f>IF(I1306=1,1,0)</f>
        <v>0</v>
      </c>
    </row>
    <row r="1308" spans="1:9" s="22" customFormat="1" ht="21" x14ac:dyDescent="0.25">
      <c r="A1308" s="198">
        <v>170108</v>
      </c>
      <c r="B1308" s="92" t="s">
        <v>1328</v>
      </c>
      <c r="C1308" s="41" t="s">
        <v>31</v>
      </c>
      <c r="D1308" s="42"/>
      <c r="E1308" s="42">
        <v>23.33</v>
      </c>
      <c r="F1308" s="42">
        <f>E1308*(1+C$1910)</f>
        <v>28.618911000000001</v>
      </c>
      <c r="G1308" s="42">
        <f>D1308*F1308</f>
        <v>0</v>
      </c>
      <c r="H1308" s="175"/>
      <c r="I1308" s="246">
        <f>IF(D1308&lt;&gt;0,1,0)</f>
        <v>0</v>
      </c>
    </row>
    <row r="1309" spans="1:9" s="22" customFormat="1" ht="187.5" customHeight="1" x14ac:dyDescent="0.25">
      <c r="A1309" s="198"/>
      <c r="B1309" s="91" t="s">
        <v>1329</v>
      </c>
      <c r="C1309" s="41"/>
      <c r="D1309" s="58"/>
      <c r="E1309" s="42"/>
      <c r="F1309" s="42"/>
      <c r="G1309" s="44"/>
      <c r="H1309" s="175"/>
      <c r="I1309" s="246">
        <f>IF(I1308=1,1,0)</f>
        <v>0</v>
      </c>
    </row>
    <row r="1310" spans="1:9" s="22" customFormat="1" x14ac:dyDescent="0.3">
      <c r="A1310" s="198"/>
      <c r="B1310" s="43"/>
      <c r="C1310" s="41"/>
      <c r="D1310" s="58"/>
      <c r="E1310" s="42"/>
      <c r="F1310" s="42"/>
      <c r="G1310" s="44"/>
      <c r="H1310" s="175"/>
      <c r="I1310" s="246">
        <f>IF(I1309=1,1,0)</f>
        <v>0</v>
      </c>
    </row>
    <row r="1311" spans="1:9" s="22" customFormat="1" ht="18.75" x14ac:dyDescent="0.25">
      <c r="A1311" s="198">
        <v>170109</v>
      </c>
      <c r="B1311" s="45" t="s">
        <v>1330</v>
      </c>
      <c r="C1311" s="41" t="s">
        <v>23</v>
      </c>
      <c r="D1311" s="42"/>
      <c r="E1311" s="42">
        <v>7.6</v>
      </c>
      <c r="F1311" s="42">
        <f>E1311*(1+C$1910)</f>
        <v>9.3229199999999999</v>
      </c>
      <c r="G1311" s="42">
        <f>D1311*F1311</f>
        <v>0</v>
      </c>
      <c r="H1311" s="175"/>
      <c r="I1311" s="246">
        <f>IF(D1311&lt;&gt;0,1,0)</f>
        <v>0</v>
      </c>
    </row>
    <row r="1312" spans="1:9" s="22" customFormat="1" ht="98.25" customHeight="1" x14ac:dyDescent="0.25">
      <c r="A1312" s="198"/>
      <c r="B1312" s="43" t="s">
        <v>1331</v>
      </c>
      <c r="C1312" s="41"/>
      <c r="D1312" s="58"/>
      <c r="E1312" s="42"/>
      <c r="F1312" s="42"/>
      <c r="G1312" s="44"/>
      <c r="H1312" s="175"/>
      <c r="I1312" s="246">
        <f>IF(I1311=1,1,0)</f>
        <v>0</v>
      </c>
    </row>
    <row r="1313" spans="1:9" s="22" customFormat="1" x14ac:dyDescent="0.3">
      <c r="A1313" s="198"/>
      <c r="B1313" s="45"/>
      <c r="C1313" s="41"/>
      <c r="D1313" s="58"/>
      <c r="E1313" s="42"/>
      <c r="F1313" s="42"/>
      <c r="G1313" s="44"/>
      <c r="H1313" s="175"/>
      <c r="I1313" s="246">
        <f>IF(I1312=1,1,0)</f>
        <v>0</v>
      </c>
    </row>
    <row r="1314" spans="1:9" s="22" customFormat="1" ht="31.5" x14ac:dyDescent="0.25">
      <c r="A1314" s="198">
        <v>170110</v>
      </c>
      <c r="B1314" s="45" t="s">
        <v>1332</v>
      </c>
      <c r="C1314" s="41" t="s">
        <v>31</v>
      </c>
      <c r="D1314" s="215">
        <v>5064.8599999999997</v>
      </c>
      <c r="E1314" s="42">
        <v>17.149999999999999</v>
      </c>
      <c r="F1314" s="42">
        <f>E1314*(1+C$1910)</f>
        <v>21.037905000000002</v>
      </c>
      <c r="G1314" s="42">
        <f>D1314*F1314</f>
        <v>106554.04351830001</v>
      </c>
      <c r="H1314" s="175" t="s">
        <v>1848</v>
      </c>
      <c r="I1314" s="246">
        <f>IF(D1314&lt;&gt;0,1,0)</f>
        <v>1</v>
      </c>
    </row>
    <row r="1315" spans="1:9" s="22" customFormat="1" ht="100.5" customHeight="1" x14ac:dyDescent="0.25">
      <c r="A1315" s="198"/>
      <c r="B1315" s="43" t="s">
        <v>1333</v>
      </c>
      <c r="C1315" s="41"/>
      <c r="D1315" s="58"/>
      <c r="E1315" s="42"/>
      <c r="F1315" s="42"/>
      <c r="G1315" s="44"/>
      <c r="H1315" s="175"/>
      <c r="I1315" s="246">
        <f>IF(I1314=1,1,0)</f>
        <v>1</v>
      </c>
    </row>
    <row r="1316" spans="1:9" s="22" customFormat="1" x14ac:dyDescent="0.3">
      <c r="A1316" s="198"/>
      <c r="B1316" s="43"/>
      <c r="C1316" s="41"/>
      <c r="D1316" s="58"/>
      <c r="E1316" s="42"/>
      <c r="F1316" s="42"/>
      <c r="G1316" s="44"/>
      <c r="H1316" s="175"/>
      <c r="I1316" s="246">
        <f>IF(I1315=1,1,0)</f>
        <v>1</v>
      </c>
    </row>
    <row r="1317" spans="1:9" s="22" customFormat="1" ht="21" customHeight="1" x14ac:dyDescent="0.25">
      <c r="A1317" s="198">
        <v>170111</v>
      </c>
      <c r="B1317" s="45" t="s">
        <v>1334</v>
      </c>
      <c r="C1317" s="41" t="s">
        <v>31</v>
      </c>
      <c r="D1317" s="42"/>
      <c r="E1317" s="42">
        <v>20.55</v>
      </c>
      <c r="F1317" s="42">
        <f>E1317*(1+C$1910)</f>
        <v>25.208685000000003</v>
      </c>
      <c r="G1317" s="42">
        <f>D1317*F1317</f>
        <v>0</v>
      </c>
      <c r="H1317" s="175"/>
      <c r="I1317" s="246">
        <f>IF(D1317&lt;&gt;0,1,0)</f>
        <v>0</v>
      </c>
    </row>
    <row r="1318" spans="1:9" s="22" customFormat="1" ht="94.5" x14ac:dyDescent="0.25">
      <c r="A1318" s="198"/>
      <c r="B1318" s="43" t="s">
        <v>1335</v>
      </c>
      <c r="C1318" s="41"/>
      <c r="D1318" s="58"/>
      <c r="E1318" s="42"/>
      <c r="F1318" s="42"/>
      <c r="G1318" s="44"/>
      <c r="H1318" s="175"/>
      <c r="I1318" s="246">
        <f>IF(I1317=1,1,0)</f>
        <v>0</v>
      </c>
    </row>
    <row r="1319" spans="1:9" s="22" customFormat="1" x14ac:dyDescent="0.3">
      <c r="A1319" s="198"/>
      <c r="B1319" s="43"/>
      <c r="C1319" s="41"/>
      <c r="D1319" s="58"/>
      <c r="E1319" s="42"/>
      <c r="F1319" s="42"/>
      <c r="G1319" s="44"/>
      <c r="H1319" s="175"/>
      <c r="I1319" s="246">
        <f>IF(I1318=1,1,0)</f>
        <v>0</v>
      </c>
    </row>
    <row r="1320" spans="1:9" s="22" customFormat="1" x14ac:dyDescent="0.3">
      <c r="A1320" s="198">
        <v>170200</v>
      </c>
      <c r="B1320" s="57" t="s">
        <v>1336</v>
      </c>
      <c r="C1320" s="41"/>
      <c r="D1320" s="58"/>
      <c r="E1320" s="42"/>
      <c r="F1320" s="42"/>
      <c r="G1320" s="44"/>
      <c r="H1320" s="175"/>
      <c r="I1320" s="246">
        <f>IF(D1321&lt;&gt;0,1,IF(D1324&lt;&gt;0,1,IF(D1327&lt;&gt;0,1,IF(D1330&lt;&gt;0,1,0))))</f>
        <v>0</v>
      </c>
    </row>
    <row r="1321" spans="1:9" s="22" customFormat="1" ht="21" x14ac:dyDescent="0.25">
      <c r="A1321" s="198">
        <v>170201</v>
      </c>
      <c r="B1321" s="45" t="s">
        <v>1337</v>
      </c>
      <c r="C1321" s="41" t="s">
        <v>31</v>
      </c>
      <c r="D1321" s="42"/>
      <c r="E1321" s="42">
        <v>19.57</v>
      </c>
      <c r="F1321" s="42">
        <f>E1321*(1+C$1910)</f>
        <v>24.006519000000004</v>
      </c>
      <c r="G1321" s="42">
        <f>D1321*F1321</f>
        <v>0</v>
      </c>
      <c r="H1321" s="175"/>
      <c r="I1321" s="246">
        <f>IF(D1321&lt;&gt;0,1,0)</f>
        <v>0</v>
      </c>
    </row>
    <row r="1322" spans="1:9" s="22" customFormat="1" ht="126" x14ac:dyDescent="0.25">
      <c r="A1322" s="198"/>
      <c r="B1322" s="43" t="s">
        <v>1338</v>
      </c>
      <c r="C1322" s="41"/>
      <c r="D1322" s="58"/>
      <c r="E1322" s="42"/>
      <c r="F1322" s="42"/>
      <c r="G1322" s="44"/>
      <c r="H1322" s="175"/>
      <c r="I1322" s="246">
        <f>IF(I1321=1,1,0)</f>
        <v>0</v>
      </c>
    </row>
    <row r="1323" spans="1:9" s="22" customFormat="1" x14ac:dyDescent="0.3">
      <c r="A1323" s="198"/>
      <c r="B1323" s="45"/>
      <c r="C1323" s="41"/>
      <c r="D1323" s="58"/>
      <c r="E1323" s="42"/>
      <c r="F1323" s="42"/>
      <c r="G1323" s="44"/>
      <c r="H1323" s="175"/>
      <c r="I1323" s="246">
        <f>IF(I1322=1,1,0)</f>
        <v>0</v>
      </c>
    </row>
    <row r="1324" spans="1:9" s="22" customFormat="1" ht="31.5" x14ac:dyDescent="0.25">
      <c r="A1324" s="198">
        <v>170202</v>
      </c>
      <c r="B1324" s="45" t="s">
        <v>1339</v>
      </c>
      <c r="C1324" s="41" t="s">
        <v>31</v>
      </c>
      <c r="D1324" s="42"/>
      <c r="E1324" s="42">
        <v>11.43</v>
      </c>
      <c r="F1324" s="42">
        <f>E1324*(1+C$1910)</f>
        <v>14.021181</v>
      </c>
      <c r="G1324" s="42">
        <f>D1324*F1324</f>
        <v>0</v>
      </c>
      <c r="H1324" s="175"/>
      <c r="I1324" s="246">
        <f>IF(D1324&lt;&gt;0,1,0)</f>
        <v>0</v>
      </c>
    </row>
    <row r="1325" spans="1:9" s="22" customFormat="1" ht="126" x14ac:dyDescent="0.25">
      <c r="A1325" s="198"/>
      <c r="B1325" s="43" t="s">
        <v>1340</v>
      </c>
      <c r="C1325" s="41"/>
      <c r="D1325" s="58"/>
      <c r="E1325" s="42"/>
      <c r="F1325" s="42"/>
      <c r="G1325" s="44"/>
      <c r="H1325" s="175"/>
      <c r="I1325" s="246">
        <f>IF(I1324=1,1,0)</f>
        <v>0</v>
      </c>
    </row>
    <row r="1326" spans="1:9" s="22" customFormat="1" x14ac:dyDescent="0.3">
      <c r="A1326" s="198"/>
      <c r="B1326" s="43"/>
      <c r="C1326" s="41"/>
      <c r="D1326" s="58"/>
      <c r="E1326" s="42"/>
      <c r="F1326" s="42"/>
      <c r="G1326" s="44"/>
      <c r="H1326" s="175"/>
      <c r="I1326" s="246">
        <f>IF(I1325=1,1,0)</f>
        <v>0</v>
      </c>
    </row>
    <row r="1327" spans="1:9" s="22" customFormat="1" ht="18.75" x14ac:dyDescent="0.25">
      <c r="A1327" s="198">
        <v>170203</v>
      </c>
      <c r="B1327" s="45" t="s">
        <v>1341</v>
      </c>
      <c r="C1327" s="41" t="s">
        <v>19</v>
      </c>
      <c r="D1327" s="42"/>
      <c r="E1327" s="42">
        <v>28.66</v>
      </c>
      <c r="F1327" s="42">
        <f>E1327*(1+C$1910)</f>
        <v>35.157222000000004</v>
      </c>
      <c r="G1327" s="42">
        <f>D1327*F1327</f>
        <v>0</v>
      </c>
      <c r="H1327" s="175"/>
      <c r="I1327" s="246">
        <f>IF(D1327&lt;&gt;0,1,0)</f>
        <v>0</v>
      </c>
    </row>
    <row r="1328" spans="1:9" s="22" customFormat="1" ht="110.25" x14ac:dyDescent="0.25">
      <c r="A1328" s="198"/>
      <c r="B1328" s="43" t="s">
        <v>1342</v>
      </c>
      <c r="C1328" s="41"/>
      <c r="D1328" s="58"/>
      <c r="E1328" s="42"/>
      <c r="F1328" s="42"/>
      <c r="G1328" s="44"/>
      <c r="H1328" s="175"/>
      <c r="I1328" s="246">
        <f>IF(I1327=1,1,0)</f>
        <v>0</v>
      </c>
    </row>
    <row r="1329" spans="1:9" s="22" customFormat="1" x14ac:dyDescent="0.3">
      <c r="A1329" s="198"/>
      <c r="B1329" s="45"/>
      <c r="C1329" s="41"/>
      <c r="D1329" s="58"/>
      <c r="E1329" s="42"/>
      <c r="F1329" s="42"/>
      <c r="G1329" s="44"/>
      <c r="H1329" s="175"/>
      <c r="I1329" s="246">
        <f>IF(I1328=1,1,0)</f>
        <v>0</v>
      </c>
    </row>
    <row r="1330" spans="1:9" s="22" customFormat="1" ht="31.5" customHeight="1" x14ac:dyDescent="0.25">
      <c r="A1330" s="198">
        <v>170204</v>
      </c>
      <c r="B1330" s="45" t="s">
        <v>1343</v>
      </c>
      <c r="C1330" s="41" t="s">
        <v>19</v>
      </c>
      <c r="D1330" s="42"/>
      <c r="E1330" s="42">
        <v>41.35</v>
      </c>
      <c r="F1330" s="42">
        <f>E1330*(1+C$1910)</f>
        <v>50.724045000000004</v>
      </c>
      <c r="G1330" s="42">
        <f>D1330*F1330</f>
        <v>0</v>
      </c>
      <c r="H1330" s="175"/>
      <c r="I1330" s="246">
        <f>IF(D1330&lt;&gt;0,1,0)</f>
        <v>0</v>
      </c>
    </row>
    <row r="1331" spans="1:9" s="22" customFormat="1" ht="94.5" x14ac:dyDescent="0.25">
      <c r="A1331" s="198"/>
      <c r="B1331" s="43" t="s">
        <v>1344</v>
      </c>
      <c r="C1331" s="41"/>
      <c r="D1331" s="58"/>
      <c r="E1331" s="42"/>
      <c r="F1331" s="42"/>
      <c r="G1331" s="44"/>
      <c r="H1331" s="175"/>
      <c r="I1331" s="246">
        <f>IF(I1330=1,1,0)</f>
        <v>0</v>
      </c>
    </row>
    <row r="1332" spans="1:9" s="22" customFormat="1" ht="18" customHeight="1" x14ac:dyDescent="0.3">
      <c r="A1332" s="223" t="s">
        <v>1968</v>
      </c>
      <c r="B1332" s="226"/>
      <c r="C1332" s="217"/>
      <c r="D1332" s="238"/>
      <c r="E1332" s="209" t="s">
        <v>67</v>
      </c>
      <c r="F1332" s="237"/>
      <c r="G1332" s="66">
        <f>SUM(G1286:G1331)</f>
        <v>439735.11526574998</v>
      </c>
      <c r="H1332" s="175"/>
      <c r="I1332" s="245" t="s">
        <v>1973</v>
      </c>
    </row>
    <row r="1333" spans="1:9" s="22" customFormat="1" ht="18.75" x14ac:dyDescent="0.25">
      <c r="A1333" s="172">
        <v>180000</v>
      </c>
      <c r="B1333" s="228" t="s">
        <v>1345</v>
      </c>
      <c r="C1333" s="208"/>
      <c r="D1333" s="233"/>
      <c r="E1333" s="231"/>
      <c r="F1333" s="231"/>
      <c r="G1333" s="232"/>
      <c r="H1333" s="175"/>
      <c r="I1333" s="245" t="s">
        <v>1973</v>
      </c>
    </row>
    <row r="1334" spans="1:9" s="22" customFormat="1" ht="18.75" x14ac:dyDescent="0.25">
      <c r="A1334" s="174">
        <v>180100</v>
      </c>
      <c r="B1334" s="57" t="s">
        <v>1346</v>
      </c>
      <c r="C1334" s="41"/>
      <c r="D1334" s="58"/>
      <c r="E1334" s="42"/>
      <c r="F1334" s="42"/>
      <c r="G1334" s="44"/>
      <c r="H1334" s="175"/>
      <c r="I1334" s="246">
        <f>IF(D1335&lt;&gt;0,1,IF(D1338&lt;&gt;0,1,IF(D1341&lt;&gt;0,1,IF(D1344&lt;&gt;0,1,IF(D1347&lt;&gt;0,1,IF(D1350&lt;&gt;0,1,IF(D1353&lt;&gt;0,1,IF(D1356&lt;&gt;0,1,0))))))))+IF(D1359&lt;&gt;0,1,IF(D1362&lt;&gt;0,1,0))</f>
        <v>2</v>
      </c>
    </row>
    <row r="1335" spans="1:9" s="22" customFormat="1" ht="31.5" x14ac:dyDescent="0.25">
      <c r="A1335" s="94" t="s">
        <v>1347</v>
      </c>
      <c r="B1335" s="45" t="s">
        <v>1348</v>
      </c>
      <c r="C1335" s="41" t="s">
        <v>23</v>
      </c>
      <c r="D1335" s="215">
        <v>99.23</v>
      </c>
      <c r="E1335" s="42">
        <v>217.98</v>
      </c>
      <c r="F1335" s="42">
        <f>E1335*(1+C$1910)</f>
        <v>267.39606600000002</v>
      </c>
      <c r="G1335" s="42">
        <f>D1335*F1335</f>
        <v>26533.711629180001</v>
      </c>
      <c r="H1335" s="175" t="s">
        <v>1848</v>
      </c>
      <c r="I1335" s="246">
        <f>IF(D1335&lt;&gt;0,1,0)</f>
        <v>1</v>
      </c>
    </row>
    <row r="1336" spans="1:9" s="22" customFormat="1" ht="94.5" x14ac:dyDescent="0.25">
      <c r="A1336" s="94"/>
      <c r="B1336" s="43" t="s">
        <v>1349</v>
      </c>
      <c r="C1336" s="41"/>
      <c r="D1336" s="58"/>
      <c r="E1336" s="42"/>
      <c r="F1336" s="42"/>
      <c r="G1336" s="44"/>
      <c r="H1336" s="175"/>
      <c r="I1336" s="246">
        <f>IF(I1335=1,1,0)</f>
        <v>1</v>
      </c>
    </row>
    <row r="1337" spans="1:9" s="22" customFormat="1" x14ac:dyDescent="0.3">
      <c r="A1337" s="94"/>
      <c r="B1337" s="45"/>
      <c r="C1337" s="41"/>
      <c r="D1337" s="58"/>
      <c r="E1337" s="42"/>
      <c r="F1337" s="42"/>
      <c r="G1337" s="44"/>
      <c r="H1337" s="175"/>
      <c r="I1337" s="246">
        <f>IF(I1336=1,1,0)</f>
        <v>1</v>
      </c>
    </row>
    <row r="1338" spans="1:9" s="22" customFormat="1" x14ac:dyDescent="0.3">
      <c r="A1338" s="94" t="s">
        <v>1350</v>
      </c>
      <c r="B1338" s="45" t="s">
        <v>1351</v>
      </c>
      <c r="C1338" s="41" t="s">
        <v>27</v>
      </c>
      <c r="D1338" s="42"/>
      <c r="E1338" s="42">
        <v>194.65</v>
      </c>
      <c r="F1338" s="42">
        <f>E1338*(1+C$1910)</f>
        <v>238.77715500000002</v>
      </c>
      <c r="G1338" s="42">
        <f>D1338*F1338</f>
        <v>0</v>
      </c>
      <c r="H1338" s="175"/>
      <c r="I1338" s="246">
        <f>IF(D1338&lt;&gt;0,1,0)</f>
        <v>0</v>
      </c>
    </row>
    <row r="1339" spans="1:9" s="22" customFormat="1" ht="63" x14ac:dyDescent="0.25">
      <c r="A1339" s="94"/>
      <c r="B1339" s="43" t="s">
        <v>1352</v>
      </c>
      <c r="C1339" s="41"/>
      <c r="D1339" s="58"/>
      <c r="E1339" s="42"/>
      <c r="F1339" s="42"/>
      <c r="G1339" s="44"/>
      <c r="H1339" s="175"/>
      <c r="I1339" s="246">
        <f>IF(I1338=1,1,0)</f>
        <v>0</v>
      </c>
    </row>
    <row r="1340" spans="1:9" s="22" customFormat="1" x14ac:dyDescent="0.3">
      <c r="A1340" s="94"/>
      <c r="B1340" s="45"/>
      <c r="C1340" s="41"/>
      <c r="D1340" s="58"/>
      <c r="E1340" s="42"/>
      <c r="F1340" s="42"/>
      <c r="G1340" s="44"/>
      <c r="H1340" s="175"/>
      <c r="I1340" s="246">
        <f>IF(I1339=1,1,0)</f>
        <v>0</v>
      </c>
    </row>
    <row r="1341" spans="1:9" s="22" customFormat="1" ht="31.15" x14ac:dyDescent="0.3">
      <c r="A1341" s="94" t="s">
        <v>1353</v>
      </c>
      <c r="B1341" s="45" t="s">
        <v>1354</v>
      </c>
      <c r="C1341" s="41" t="s">
        <v>1355</v>
      </c>
      <c r="D1341" s="42"/>
      <c r="E1341" s="42">
        <v>857.57</v>
      </c>
      <c r="F1341" s="42">
        <f>E1341*(1+C$1910)</f>
        <v>1051.9811190000003</v>
      </c>
      <c r="G1341" s="42">
        <f>D1341*F1341</f>
        <v>0</v>
      </c>
      <c r="H1341" s="175"/>
      <c r="I1341" s="246">
        <f>IF(D1341&lt;&gt;0,1,0)</f>
        <v>0</v>
      </c>
    </row>
    <row r="1342" spans="1:9" s="22" customFormat="1" ht="94.5" x14ac:dyDescent="0.25">
      <c r="A1342" s="94"/>
      <c r="B1342" s="43" t="s">
        <v>1356</v>
      </c>
      <c r="C1342" s="41"/>
      <c r="D1342" s="58"/>
      <c r="E1342" s="42"/>
      <c r="F1342" s="42"/>
      <c r="G1342" s="44"/>
      <c r="H1342" s="175"/>
      <c r="I1342" s="246">
        <f>IF(I1341=1,1,0)</f>
        <v>0</v>
      </c>
    </row>
    <row r="1343" spans="1:9" s="22" customFormat="1" x14ac:dyDescent="0.3">
      <c r="A1343" s="94"/>
      <c r="B1343" s="43"/>
      <c r="C1343" s="41"/>
      <c r="D1343" s="58"/>
      <c r="E1343" s="42"/>
      <c r="F1343" s="42"/>
      <c r="G1343" s="44"/>
      <c r="H1343" s="175"/>
      <c r="I1343" s="246">
        <f>IF(I1342=1,1,0)</f>
        <v>0</v>
      </c>
    </row>
    <row r="1344" spans="1:9" s="22" customFormat="1" ht="18.75" x14ac:dyDescent="0.25">
      <c r="A1344" s="94" t="s">
        <v>1357</v>
      </c>
      <c r="B1344" s="45" t="s">
        <v>1358</v>
      </c>
      <c r="C1344" s="41" t="s">
        <v>1355</v>
      </c>
      <c r="D1344" s="42"/>
      <c r="E1344" s="83">
        <v>5681.75</v>
      </c>
      <c r="F1344" s="42">
        <f>E1344*(1+C$1910)</f>
        <v>6969.8027250000005</v>
      </c>
      <c r="G1344" s="42">
        <f>D1344*F1344</f>
        <v>0</v>
      </c>
      <c r="H1344" s="175"/>
      <c r="I1344" s="246">
        <f>IF(D1344&lt;&gt;0,1,0)</f>
        <v>0</v>
      </c>
    </row>
    <row r="1345" spans="1:9" s="22" customFormat="1" ht="110.25" x14ac:dyDescent="0.25">
      <c r="A1345" s="94"/>
      <c r="B1345" s="43" t="s">
        <v>1359</v>
      </c>
      <c r="C1345" s="41"/>
      <c r="D1345" s="58"/>
      <c r="E1345" s="42"/>
      <c r="F1345" s="42"/>
      <c r="G1345" s="44"/>
      <c r="H1345" s="175"/>
      <c r="I1345" s="246">
        <f>IF(I1344=1,1,0)</f>
        <v>0</v>
      </c>
    </row>
    <row r="1346" spans="1:9" s="22" customFormat="1" x14ac:dyDescent="0.3">
      <c r="A1346" s="94"/>
      <c r="B1346" s="43"/>
      <c r="C1346" s="41"/>
      <c r="D1346" s="58"/>
      <c r="E1346" s="42"/>
      <c r="F1346" s="42"/>
      <c r="G1346" s="44"/>
      <c r="H1346" s="175"/>
      <c r="I1346" s="246">
        <f>IF(I1345=1,1,0)</f>
        <v>0</v>
      </c>
    </row>
    <row r="1347" spans="1:9" s="22" customFormat="1" ht="21" x14ac:dyDescent="0.25">
      <c r="A1347" s="94" t="s">
        <v>1360</v>
      </c>
      <c r="B1347" s="45" t="s">
        <v>1361</v>
      </c>
      <c r="C1347" s="41" t="s">
        <v>31</v>
      </c>
      <c r="D1347" s="42"/>
      <c r="E1347" s="42">
        <v>207.73</v>
      </c>
      <c r="F1347" s="42">
        <f>E1347*(1+C$1910)</f>
        <v>254.82239100000001</v>
      </c>
      <c r="G1347" s="42">
        <f>D1347*F1347</f>
        <v>0</v>
      </c>
      <c r="H1347" s="175"/>
      <c r="I1347" s="246">
        <f>IF(D1347&lt;&gt;0,1,0)</f>
        <v>0</v>
      </c>
    </row>
    <row r="1348" spans="1:9" s="22" customFormat="1" ht="63" x14ac:dyDescent="0.25">
      <c r="A1348" s="94"/>
      <c r="B1348" s="43" t="s">
        <v>1362</v>
      </c>
      <c r="C1348" s="41"/>
      <c r="D1348" s="58"/>
      <c r="E1348" s="42"/>
      <c r="F1348" s="42"/>
      <c r="G1348" s="44"/>
      <c r="H1348" s="175"/>
      <c r="I1348" s="246">
        <f>IF(I1347=1,1,0)</f>
        <v>0</v>
      </c>
    </row>
    <row r="1349" spans="1:9" s="22" customFormat="1" x14ac:dyDescent="0.3">
      <c r="A1349" s="94"/>
      <c r="B1349" s="43"/>
      <c r="C1349" s="41"/>
      <c r="D1349" s="58"/>
      <c r="E1349" s="42"/>
      <c r="F1349" s="42"/>
      <c r="G1349" s="44"/>
      <c r="H1349" s="175"/>
      <c r="I1349" s="246">
        <f>IF(I1348=1,1,0)</f>
        <v>0</v>
      </c>
    </row>
    <row r="1350" spans="1:9" s="22" customFormat="1" ht="21" x14ac:dyDescent="0.25">
      <c r="A1350" s="94" t="s">
        <v>1363</v>
      </c>
      <c r="B1350" s="45" t="s">
        <v>1364</v>
      </c>
      <c r="C1350" s="41" t="s">
        <v>31</v>
      </c>
      <c r="D1350" s="42"/>
      <c r="E1350" s="42">
        <v>215.12</v>
      </c>
      <c r="F1350" s="42">
        <f>E1350*(1+C$1910)</f>
        <v>263.88770400000004</v>
      </c>
      <c r="G1350" s="42">
        <f>D1350*F1350</f>
        <v>0</v>
      </c>
      <c r="H1350" s="175"/>
      <c r="I1350" s="246">
        <f>IF(D1350&lt;&gt;0,1,0)</f>
        <v>0</v>
      </c>
    </row>
    <row r="1351" spans="1:9" s="22" customFormat="1" ht="78.75" x14ac:dyDescent="0.25">
      <c r="A1351" s="94"/>
      <c r="B1351" s="43" t="s">
        <v>1365</v>
      </c>
      <c r="C1351" s="41"/>
      <c r="D1351" s="58"/>
      <c r="E1351" s="42"/>
      <c r="F1351" s="42"/>
      <c r="G1351" s="44"/>
      <c r="H1351" s="175"/>
      <c r="I1351" s="246">
        <f>IF(I1350=1,1,0)</f>
        <v>0</v>
      </c>
    </row>
    <row r="1352" spans="1:9" s="22" customFormat="1" x14ac:dyDescent="0.3">
      <c r="A1352" s="94"/>
      <c r="B1352" s="43"/>
      <c r="C1352" s="41"/>
      <c r="D1352" s="58"/>
      <c r="E1352" s="42"/>
      <c r="F1352" s="42"/>
      <c r="G1352" s="44"/>
      <c r="H1352" s="175"/>
      <c r="I1352" s="246">
        <f>IF(I1351=1,1,0)</f>
        <v>0</v>
      </c>
    </row>
    <row r="1353" spans="1:9" s="22" customFormat="1" ht="18.75" x14ac:dyDescent="0.25">
      <c r="A1353" s="94" t="s">
        <v>1366</v>
      </c>
      <c r="B1353" s="45" t="s">
        <v>1367</v>
      </c>
      <c r="C1353" s="41" t="s">
        <v>19</v>
      </c>
      <c r="D1353" s="42"/>
      <c r="E1353" s="42">
        <v>246.42</v>
      </c>
      <c r="F1353" s="42">
        <f>E1353*(1+C$1910)</f>
        <v>302.28341399999999</v>
      </c>
      <c r="G1353" s="42">
        <f>D1353*F1353</f>
        <v>0</v>
      </c>
      <c r="H1353" s="175"/>
      <c r="I1353" s="246">
        <f>IF(D1353&lt;&gt;0,1,0)</f>
        <v>0</v>
      </c>
    </row>
    <row r="1354" spans="1:9" s="22" customFormat="1" ht="63" x14ac:dyDescent="0.25">
      <c r="A1354" s="94"/>
      <c r="B1354" s="43" t="s">
        <v>1368</v>
      </c>
      <c r="C1354" s="41"/>
      <c r="D1354" s="58"/>
      <c r="E1354" s="42"/>
      <c r="F1354" s="42"/>
      <c r="G1354" s="44"/>
      <c r="H1354" s="175"/>
      <c r="I1354" s="246">
        <f>IF(I1353=1,1,0)</f>
        <v>0</v>
      </c>
    </row>
    <row r="1355" spans="1:9" s="22" customFormat="1" x14ac:dyDescent="0.3">
      <c r="A1355" s="94"/>
      <c r="B1355" s="45"/>
      <c r="C1355" s="41"/>
      <c r="D1355" s="58"/>
      <c r="E1355" s="42"/>
      <c r="F1355" s="42"/>
      <c r="G1355" s="44"/>
      <c r="H1355" s="175"/>
      <c r="I1355" s="246">
        <f>IF(I1354=1,1,0)</f>
        <v>0</v>
      </c>
    </row>
    <row r="1356" spans="1:9" s="22" customFormat="1" ht="31.5" x14ac:dyDescent="0.25">
      <c r="A1356" s="94" t="s">
        <v>1369</v>
      </c>
      <c r="B1356" s="45" t="s">
        <v>1370</v>
      </c>
      <c r="C1356" s="41" t="s">
        <v>19</v>
      </c>
      <c r="D1356" s="215">
        <v>21.99</v>
      </c>
      <c r="E1356" s="42">
        <v>251.3</v>
      </c>
      <c r="F1356" s="42">
        <f>E1356*(1+C$1910)</f>
        <v>308.26971000000003</v>
      </c>
      <c r="G1356" s="42">
        <f>D1356*F1356</f>
        <v>6778.8509229000001</v>
      </c>
      <c r="H1356" s="175" t="s">
        <v>1848</v>
      </c>
      <c r="I1356" s="246">
        <f>IF(D1356&lt;&gt;0,1,0)</f>
        <v>1</v>
      </c>
    </row>
    <row r="1357" spans="1:9" s="22" customFormat="1" ht="78.75" x14ac:dyDescent="0.25">
      <c r="A1357" s="94"/>
      <c r="B1357" s="43" t="s">
        <v>1371</v>
      </c>
      <c r="C1357" s="41"/>
      <c r="D1357" s="58"/>
      <c r="E1357" s="42"/>
      <c r="F1357" s="42"/>
      <c r="G1357" s="44"/>
      <c r="H1357" s="175"/>
      <c r="I1357" s="246">
        <f>IF(I1356=1,1,0)</f>
        <v>1</v>
      </c>
    </row>
    <row r="1358" spans="1:9" s="22" customFormat="1" x14ac:dyDescent="0.3">
      <c r="A1358" s="94"/>
      <c r="B1358" s="43"/>
      <c r="C1358" s="41"/>
      <c r="D1358" s="58"/>
      <c r="E1358" s="42"/>
      <c r="F1358" s="42"/>
      <c r="G1358" s="44"/>
      <c r="H1358" s="175"/>
      <c r="I1358" s="246">
        <f>IF(I1357=1,1,0)</f>
        <v>1</v>
      </c>
    </row>
    <row r="1359" spans="1:9" s="22" customFormat="1" ht="21" x14ac:dyDescent="0.25">
      <c r="A1359" s="94" t="s">
        <v>1372</v>
      </c>
      <c r="B1359" s="45" t="s">
        <v>1373</v>
      </c>
      <c r="C1359" s="41" t="s">
        <v>31</v>
      </c>
      <c r="D1359" s="42"/>
      <c r="E1359" s="42">
        <v>182.41</v>
      </c>
      <c r="F1359" s="42">
        <f>E1359*(1+C$1910)</f>
        <v>223.76234700000001</v>
      </c>
      <c r="G1359" s="42">
        <f>D1359*F1359</f>
        <v>0</v>
      </c>
      <c r="H1359" s="175"/>
      <c r="I1359" s="246">
        <f>IF(D1359&lt;&gt;0,1,0)</f>
        <v>0</v>
      </c>
    </row>
    <row r="1360" spans="1:9" s="22" customFormat="1" ht="64.5" customHeight="1" x14ac:dyDescent="0.25">
      <c r="A1360" s="94"/>
      <c r="B1360" s="43" t="s">
        <v>1374</v>
      </c>
      <c r="C1360" s="41"/>
      <c r="D1360" s="58"/>
      <c r="E1360" s="42"/>
      <c r="F1360" s="42"/>
      <c r="G1360" s="44"/>
      <c r="H1360" s="175"/>
      <c r="I1360" s="246">
        <f>IF(I1359=1,1,0)</f>
        <v>0</v>
      </c>
    </row>
    <row r="1361" spans="1:9" s="22" customFormat="1" x14ac:dyDescent="0.3">
      <c r="A1361" s="94"/>
      <c r="B1361" s="43"/>
      <c r="C1361" s="41"/>
      <c r="D1361" s="58"/>
      <c r="E1361" s="42"/>
      <c r="F1361" s="42"/>
      <c r="G1361" s="44"/>
      <c r="H1361" s="175"/>
      <c r="I1361" s="246">
        <f>IF(I1360=1,1,0)</f>
        <v>0</v>
      </c>
    </row>
    <row r="1362" spans="1:9" s="22" customFormat="1" ht="31.5" x14ac:dyDescent="0.25">
      <c r="A1362" s="94" t="s">
        <v>1375</v>
      </c>
      <c r="B1362" s="45" t="s">
        <v>1376</v>
      </c>
      <c r="C1362" s="41" t="s">
        <v>19</v>
      </c>
      <c r="D1362" s="215">
        <v>58.46</v>
      </c>
      <c r="E1362" s="42">
        <v>301.01</v>
      </c>
      <c r="F1362" s="42">
        <f>E1362*(1+C$1910)</f>
        <v>369.24896700000005</v>
      </c>
      <c r="G1362" s="42">
        <f>D1362*F1362</f>
        <v>21586.294610820005</v>
      </c>
      <c r="H1362" s="175" t="s">
        <v>1848</v>
      </c>
      <c r="I1362" s="246">
        <f>IF(D1362&lt;&gt;0,1,0)</f>
        <v>1</v>
      </c>
    </row>
    <row r="1363" spans="1:9" s="22" customFormat="1" ht="78.75" x14ac:dyDescent="0.25">
      <c r="A1363" s="94"/>
      <c r="B1363" s="43" t="s">
        <v>1377</v>
      </c>
      <c r="C1363" s="41"/>
      <c r="D1363" s="58"/>
      <c r="E1363" s="42"/>
      <c r="F1363" s="42"/>
      <c r="G1363" s="44"/>
      <c r="H1363" s="175"/>
      <c r="I1363" s="246">
        <f>IF(I1362=1,1,0)</f>
        <v>1</v>
      </c>
    </row>
    <row r="1364" spans="1:9" s="22" customFormat="1" x14ac:dyDescent="0.3">
      <c r="A1364" s="94"/>
      <c r="B1364" s="43"/>
      <c r="C1364" s="41"/>
      <c r="D1364" s="58"/>
      <c r="E1364" s="42"/>
      <c r="F1364" s="42"/>
      <c r="G1364" s="44"/>
      <c r="H1364" s="175"/>
      <c r="I1364" s="246">
        <f>IF(I1363=1,1,0)</f>
        <v>1</v>
      </c>
    </row>
    <row r="1365" spans="1:9" s="22" customFormat="1" ht="18.75" x14ac:dyDescent="0.25">
      <c r="A1365" s="94" t="s">
        <v>1378</v>
      </c>
      <c r="B1365" s="57" t="s">
        <v>1379</v>
      </c>
      <c r="C1365" s="41"/>
      <c r="D1365" s="58"/>
      <c r="E1365" s="42"/>
      <c r="F1365" s="42"/>
      <c r="G1365" s="44"/>
      <c r="H1365" s="175"/>
      <c r="I1365" s="246">
        <f>IF(D1366&lt;&gt;0,1,IF(D1369&lt;&gt;0,1,IF(D1372&lt;&gt;0,1,IF(D1375&lt;&gt;0,1,IF(D1378&lt;&gt;0,1,0)))))</f>
        <v>1</v>
      </c>
    </row>
    <row r="1366" spans="1:9" s="23" customFormat="1" ht="21" x14ac:dyDescent="0.25">
      <c r="A1366" s="94" t="s">
        <v>1380</v>
      </c>
      <c r="B1366" s="45" t="s">
        <v>1381</v>
      </c>
      <c r="C1366" s="41" t="s">
        <v>31</v>
      </c>
      <c r="D1366" s="42"/>
      <c r="E1366" s="83">
        <v>261.38</v>
      </c>
      <c r="F1366" s="42">
        <f>E1366*(1+C$1910)</f>
        <v>320.63484600000004</v>
      </c>
      <c r="G1366" s="42">
        <f>D1366*F1366</f>
        <v>0</v>
      </c>
      <c r="H1366" s="175"/>
      <c r="I1366" s="246">
        <f>IF(D1366&lt;&gt;0,1,0)</f>
        <v>0</v>
      </c>
    </row>
    <row r="1367" spans="1:9" s="23" customFormat="1" ht="63" x14ac:dyDescent="0.25">
      <c r="A1367" s="94"/>
      <c r="B1367" s="43" t="s">
        <v>1382</v>
      </c>
      <c r="C1367" s="41"/>
      <c r="D1367" s="58"/>
      <c r="E1367" s="83"/>
      <c r="F1367" s="83"/>
      <c r="G1367" s="44"/>
      <c r="H1367" s="175"/>
      <c r="I1367" s="246">
        <f>IF(I1366=1,1,0)</f>
        <v>0</v>
      </c>
    </row>
    <row r="1368" spans="1:9" s="23" customFormat="1" x14ac:dyDescent="0.3">
      <c r="A1368" s="94"/>
      <c r="B1368" s="43"/>
      <c r="C1368" s="41"/>
      <c r="D1368" s="58"/>
      <c r="E1368" s="83"/>
      <c r="F1368" s="83"/>
      <c r="G1368" s="44"/>
      <c r="H1368" s="175"/>
      <c r="I1368" s="246">
        <f>IF(I1367=1,1,0)</f>
        <v>0</v>
      </c>
    </row>
    <row r="1369" spans="1:9" s="22" customFormat="1" ht="31.5" x14ac:dyDescent="0.25">
      <c r="A1369" s="94" t="s">
        <v>1383</v>
      </c>
      <c r="B1369" s="45" t="s">
        <v>1384</v>
      </c>
      <c r="C1369" s="41" t="s">
        <v>19</v>
      </c>
      <c r="D1369" s="215">
        <v>52.47</v>
      </c>
      <c r="E1369" s="42">
        <v>367.28</v>
      </c>
      <c r="F1369" s="42">
        <f>E1369*(1+C$1910)</f>
        <v>450.54237599999999</v>
      </c>
      <c r="G1369" s="42">
        <f>D1369*F1369</f>
        <v>23639.95846872</v>
      </c>
      <c r="H1369" s="175" t="s">
        <v>1848</v>
      </c>
      <c r="I1369" s="246">
        <f>IF(D1369&lt;&gt;0,1,0)</f>
        <v>1</v>
      </c>
    </row>
    <row r="1370" spans="1:9" s="22" customFormat="1" ht="78.75" x14ac:dyDescent="0.25">
      <c r="A1370" s="94"/>
      <c r="B1370" s="43" t="s">
        <v>1385</v>
      </c>
      <c r="C1370" s="41"/>
      <c r="D1370" s="58"/>
      <c r="E1370" s="42"/>
      <c r="F1370" s="42"/>
      <c r="G1370" s="44"/>
      <c r="H1370" s="175"/>
      <c r="I1370" s="246">
        <f>IF(I1369=1,1,0)</f>
        <v>1</v>
      </c>
    </row>
    <row r="1371" spans="1:9" s="22" customFormat="1" x14ac:dyDescent="0.3">
      <c r="A1371" s="94"/>
      <c r="B1371" s="43"/>
      <c r="C1371" s="41"/>
      <c r="D1371" s="58"/>
      <c r="E1371" s="42"/>
      <c r="F1371" s="42"/>
      <c r="G1371" s="44"/>
      <c r="H1371" s="175"/>
      <c r="I1371" s="246">
        <f>IF(I1370=1,1,0)</f>
        <v>1</v>
      </c>
    </row>
    <row r="1372" spans="1:9" s="22" customFormat="1" ht="18.75" x14ac:dyDescent="0.25">
      <c r="A1372" s="94" t="s">
        <v>1386</v>
      </c>
      <c r="B1372" s="45" t="s">
        <v>1387</v>
      </c>
      <c r="C1372" s="41" t="s">
        <v>19</v>
      </c>
      <c r="D1372" s="42"/>
      <c r="E1372" s="42">
        <v>343.61</v>
      </c>
      <c r="F1372" s="42">
        <f>E1372*(1+C$1910)</f>
        <v>421.50638700000007</v>
      </c>
      <c r="G1372" s="42">
        <f>D1372*F1372</f>
        <v>0</v>
      </c>
      <c r="H1372" s="175"/>
      <c r="I1372" s="246">
        <f>IF(D1372&lt;&gt;0,1,0)</f>
        <v>0</v>
      </c>
    </row>
    <row r="1373" spans="1:9" s="22" customFormat="1" ht="78.75" x14ac:dyDescent="0.25">
      <c r="A1373" s="94"/>
      <c r="B1373" s="43" t="s">
        <v>1388</v>
      </c>
      <c r="C1373" s="41"/>
      <c r="D1373" s="58"/>
      <c r="E1373" s="42"/>
      <c r="F1373" s="42"/>
      <c r="G1373" s="44"/>
      <c r="H1373" s="175"/>
      <c r="I1373" s="246">
        <f>IF(I1372=1,1,0)</f>
        <v>0</v>
      </c>
    </row>
    <row r="1374" spans="1:9" s="22" customFormat="1" x14ac:dyDescent="0.3">
      <c r="A1374" s="94"/>
      <c r="B1374" s="43"/>
      <c r="C1374" s="41"/>
      <c r="D1374" s="58"/>
      <c r="E1374" s="42"/>
      <c r="F1374" s="42"/>
      <c r="G1374" s="44"/>
      <c r="H1374" s="175"/>
      <c r="I1374" s="246">
        <f>IF(I1373=1,1,0)</f>
        <v>0</v>
      </c>
    </row>
    <row r="1375" spans="1:9" s="22" customFormat="1" ht="31.5" x14ac:dyDescent="0.25">
      <c r="A1375" s="94" t="s">
        <v>1389</v>
      </c>
      <c r="B1375" s="45" t="s">
        <v>1390</v>
      </c>
      <c r="C1375" s="41" t="s">
        <v>19</v>
      </c>
      <c r="D1375" s="215">
        <v>64.25</v>
      </c>
      <c r="E1375" s="42">
        <v>646.12</v>
      </c>
      <c r="F1375" s="42">
        <f>E1375*(1+C$1910)</f>
        <v>792.59540400000003</v>
      </c>
      <c r="G1375" s="42">
        <f>D1375*F1375</f>
        <v>50924.254707</v>
      </c>
      <c r="H1375" s="175" t="s">
        <v>1848</v>
      </c>
      <c r="I1375" s="246">
        <f>IF(D1375&lt;&gt;0,1,0)</f>
        <v>1</v>
      </c>
    </row>
    <row r="1376" spans="1:9" s="22" customFormat="1" ht="94.5" x14ac:dyDescent="0.25">
      <c r="A1376" s="94"/>
      <c r="B1376" s="43" t="s">
        <v>1391</v>
      </c>
      <c r="C1376" s="41"/>
      <c r="D1376" s="58"/>
      <c r="E1376" s="42"/>
      <c r="F1376" s="42"/>
      <c r="G1376" s="44"/>
      <c r="H1376" s="175"/>
      <c r="I1376" s="246">
        <f>IF(I1375=1,1,0)</f>
        <v>1</v>
      </c>
    </row>
    <row r="1377" spans="1:9" s="22" customFormat="1" x14ac:dyDescent="0.3">
      <c r="A1377" s="94"/>
      <c r="B1377" s="43"/>
      <c r="C1377" s="41"/>
      <c r="D1377" s="58"/>
      <c r="E1377" s="42"/>
      <c r="F1377" s="42"/>
      <c r="G1377" s="44"/>
      <c r="H1377" s="175"/>
      <c r="I1377" s="246">
        <f>IF(I1376=1,1,0)</f>
        <v>1</v>
      </c>
    </row>
    <row r="1378" spans="1:9" s="22" customFormat="1" ht="31.5" x14ac:dyDescent="0.25">
      <c r="A1378" s="94" t="s">
        <v>1392</v>
      </c>
      <c r="B1378" s="51" t="s">
        <v>1393</v>
      </c>
      <c r="C1378" s="41" t="s">
        <v>19</v>
      </c>
      <c r="D1378" s="42"/>
      <c r="E1378" s="42">
        <v>306.3</v>
      </c>
      <c r="F1378" s="42">
        <f>E1378*(1+C$1910)</f>
        <v>375.73821000000004</v>
      </c>
      <c r="G1378" s="42">
        <f>D1378*F1378</f>
        <v>0</v>
      </c>
      <c r="H1378" s="175"/>
      <c r="I1378" s="246">
        <f>IF(D1378&lt;&gt;0,1,0)</f>
        <v>0</v>
      </c>
    </row>
    <row r="1379" spans="1:9" s="22" customFormat="1" ht="78.75" x14ac:dyDescent="0.25">
      <c r="A1379" s="94"/>
      <c r="B1379" s="43" t="s">
        <v>1394</v>
      </c>
      <c r="C1379" s="41"/>
      <c r="D1379" s="58"/>
      <c r="E1379" s="42"/>
      <c r="F1379" s="42"/>
      <c r="G1379" s="44"/>
      <c r="H1379" s="175"/>
      <c r="I1379" s="246">
        <f>IF(I1378=1,1,0)</f>
        <v>0</v>
      </c>
    </row>
    <row r="1380" spans="1:9" s="22" customFormat="1" ht="18.75" customHeight="1" x14ac:dyDescent="0.3">
      <c r="A1380" s="223" t="s">
        <v>1968</v>
      </c>
      <c r="B1380" s="225"/>
      <c r="C1380" s="217"/>
      <c r="D1380" s="238"/>
      <c r="E1380" s="209" t="s">
        <v>67</v>
      </c>
      <c r="F1380" s="237"/>
      <c r="G1380" s="66">
        <f>SUM(G1334:G1379)</f>
        <v>129463.07033862</v>
      </c>
      <c r="H1380" s="175"/>
      <c r="I1380" s="245" t="s">
        <v>1973</v>
      </c>
    </row>
    <row r="1381" spans="1:9" s="22" customFormat="1" x14ac:dyDescent="0.3">
      <c r="A1381" s="172">
        <v>190000</v>
      </c>
      <c r="B1381" s="228" t="s">
        <v>1395</v>
      </c>
      <c r="C1381" s="208"/>
      <c r="D1381" s="233"/>
      <c r="E1381" s="230"/>
      <c r="F1381" s="230"/>
      <c r="G1381" s="232"/>
      <c r="H1381" s="175"/>
      <c r="I1381" s="245" t="s">
        <v>1973</v>
      </c>
    </row>
    <row r="1382" spans="1:9" s="22" customFormat="1" ht="18.75" x14ac:dyDescent="0.25">
      <c r="A1382" s="94" t="s">
        <v>1396</v>
      </c>
      <c r="B1382" s="57" t="s">
        <v>1346</v>
      </c>
      <c r="C1382" s="41"/>
      <c r="D1382" s="58"/>
      <c r="E1382" s="42"/>
      <c r="F1382" s="42"/>
      <c r="G1382" s="44"/>
      <c r="H1382" s="175"/>
      <c r="I1382" s="246">
        <f>IF(D1383&lt;&gt;0,1,IF(D1386&lt;&gt;0,1,0))</f>
        <v>0</v>
      </c>
    </row>
    <row r="1383" spans="1:9" s="22" customFormat="1" ht="47.25" x14ac:dyDescent="0.25">
      <c r="A1383" s="94" t="s">
        <v>1397</v>
      </c>
      <c r="B1383" s="92" t="s">
        <v>1398</v>
      </c>
      <c r="C1383" s="41" t="s">
        <v>23</v>
      </c>
      <c r="D1383" s="42"/>
      <c r="E1383" s="42">
        <v>321.93</v>
      </c>
      <c r="F1383" s="42">
        <f>E1383*(1+C$1910)</f>
        <v>394.91153100000002</v>
      </c>
      <c r="G1383" s="42">
        <f>D1383*F1383</f>
        <v>0</v>
      </c>
      <c r="H1383" s="175"/>
      <c r="I1383" s="246">
        <f>IF(D1383&lt;&gt;0,1,0)</f>
        <v>0</v>
      </c>
    </row>
    <row r="1384" spans="1:9" s="22" customFormat="1" ht="141.75" x14ac:dyDescent="0.25">
      <c r="A1384" s="94"/>
      <c r="B1384" s="91" t="s">
        <v>1399</v>
      </c>
      <c r="C1384" s="41"/>
      <c r="D1384" s="58"/>
      <c r="E1384" s="42"/>
      <c r="F1384" s="42"/>
      <c r="G1384" s="44"/>
      <c r="H1384" s="175"/>
      <c r="I1384" s="246">
        <f>IF(I1383=1,1,0)</f>
        <v>0</v>
      </c>
    </row>
    <row r="1385" spans="1:9" s="22" customFormat="1" x14ac:dyDescent="0.3">
      <c r="A1385" s="94"/>
      <c r="B1385" s="43"/>
      <c r="C1385" s="41"/>
      <c r="D1385" s="58"/>
      <c r="E1385" s="42"/>
      <c r="F1385" s="42"/>
      <c r="G1385" s="44"/>
      <c r="H1385" s="175"/>
      <c r="I1385" s="246">
        <f>IF(I1384=1,1,0)</f>
        <v>0</v>
      </c>
    </row>
    <row r="1386" spans="1:9" s="22" customFormat="1" ht="31.5" x14ac:dyDescent="0.25">
      <c r="A1386" s="94" t="s">
        <v>1400</v>
      </c>
      <c r="B1386" s="45" t="s">
        <v>1401</v>
      </c>
      <c r="C1386" s="41" t="s">
        <v>19</v>
      </c>
      <c r="D1386" s="42"/>
      <c r="E1386" s="42">
        <v>65.010000000000005</v>
      </c>
      <c r="F1386" s="42">
        <f>E1386*(1+C$1910)</f>
        <v>79.74776700000001</v>
      </c>
      <c r="G1386" s="42">
        <f>D1386*F1386</f>
        <v>0</v>
      </c>
      <c r="H1386" s="175"/>
      <c r="I1386" s="246">
        <f>IF(D1386&lt;&gt;0,1,0)</f>
        <v>0</v>
      </c>
    </row>
    <row r="1387" spans="1:9" s="22" customFormat="1" ht="126" x14ac:dyDescent="0.25">
      <c r="A1387" s="94"/>
      <c r="B1387" s="43" t="s">
        <v>1402</v>
      </c>
      <c r="C1387" s="41"/>
      <c r="D1387" s="58"/>
      <c r="E1387" s="42"/>
      <c r="F1387" s="42"/>
      <c r="G1387" s="44"/>
      <c r="H1387" s="183"/>
      <c r="I1387" s="246">
        <f>IF(I1386=1,1,0)</f>
        <v>0</v>
      </c>
    </row>
    <row r="1388" spans="1:9" s="22" customFormat="1" x14ac:dyDescent="0.3">
      <c r="A1388" s="94"/>
      <c r="B1388" s="57"/>
      <c r="C1388" s="41"/>
      <c r="D1388" s="58"/>
      <c r="E1388" s="42"/>
      <c r="F1388" s="42"/>
      <c r="G1388" s="44"/>
      <c r="H1388" s="175"/>
      <c r="I1388" s="246">
        <f>IF(I1387=1,1,0)</f>
        <v>0</v>
      </c>
    </row>
    <row r="1389" spans="1:9" s="22" customFormat="1" x14ac:dyDescent="0.3">
      <c r="A1389" s="94" t="s">
        <v>1403</v>
      </c>
      <c r="B1389" s="57" t="s">
        <v>1404</v>
      </c>
      <c r="C1389" s="41"/>
      <c r="D1389" s="58"/>
      <c r="E1389" s="42"/>
      <c r="F1389" s="42"/>
      <c r="G1389" s="44"/>
      <c r="H1389" s="175"/>
      <c r="I1389" s="246">
        <f>IF(D1390&lt;&gt;0,1,IF(D1393&lt;&gt;0,1,IF(D1396&lt;&gt;0,1,0)))</f>
        <v>0</v>
      </c>
    </row>
    <row r="1390" spans="1:9" s="22" customFormat="1" ht="18.75" x14ac:dyDescent="0.25">
      <c r="A1390" s="94" t="s">
        <v>1405</v>
      </c>
      <c r="B1390" s="117" t="s">
        <v>1406</v>
      </c>
      <c r="C1390" s="41" t="s">
        <v>19</v>
      </c>
      <c r="D1390" s="42"/>
      <c r="E1390" s="42">
        <v>90.68</v>
      </c>
      <c r="F1390" s="42">
        <f>E1390*(1+C$1910)</f>
        <v>111.23715600000001</v>
      </c>
      <c r="G1390" s="42">
        <f>D1390*F1390</f>
        <v>0</v>
      </c>
      <c r="H1390" s="175"/>
      <c r="I1390" s="246">
        <f>IF(D1390&lt;&gt;0,1,0)</f>
        <v>0</v>
      </c>
    </row>
    <row r="1391" spans="1:9" s="22" customFormat="1" ht="78.75" x14ac:dyDescent="0.25">
      <c r="A1391" s="94"/>
      <c r="B1391" s="118" t="s">
        <v>1407</v>
      </c>
      <c r="C1391" s="41"/>
      <c r="D1391" s="58"/>
      <c r="E1391" s="42"/>
      <c r="F1391" s="42"/>
      <c r="G1391" s="44"/>
      <c r="H1391" s="175"/>
      <c r="I1391" s="246">
        <f>IF(I1390=1,1,0)</f>
        <v>0</v>
      </c>
    </row>
    <row r="1392" spans="1:9" s="22" customFormat="1" x14ac:dyDescent="0.3">
      <c r="A1392" s="94"/>
      <c r="B1392" s="45"/>
      <c r="C1392" s="41"/>
      <c r="D1392" s="58"/>
      <c r="E1392" s="42"/>
      <c r="F1392" s="42"/>
      <c r="G1392" s="44"/>
      <c r="H1392" s="175"/>
      <c r="I1392" s="246">
        <f>IF(I1391=1,1,0)</f>
        <v>0</v>
      </c>
    </row>
    <row r="1393" spans="1:9" s="22" customFormat="1" ht="18.75" x14ac:dyDescent="0.25">
      <c r="A1393" s="94" t="s">
        <v>1408</v>
      </c>
      <c r="B1393" s="45" t="s">
        <v>1409</v>
      </c>
      <c r="C1393" s="41" t="s">
        <v>19</v>
      </c>
      <c r="D1393" s="42"/>
      <c r="E1393" s="42">
        <v>59.48</v>
      </c>
      <c r="F1393" s="42">
        <f>E1393*(1+C$1910)</f>
        <v>72.964116000000004</v>
      </c>
      <c r="G1393" s="42">
        <f>D1393*F1393</f>
        <v>0</v>
      </c>
      <c r="H1393" s="175"/>
      <c r="I1393" s="246">
        <f>IF(D1393&lt;&gt;0,1,0)</f>
        <v>0</v>
      </c>
    </row>
    <row r="1394" spans="1:9" s="22" customFormat="1" ht="78.75" x14ac:dyDescent="0.25">
      <c r="A1394" s="94"/>
      <c r="B1394" s="118" t="s">
        <v>1410</v>
      </c>
      <c r="C1394" s="41"/>
      <c r="D1394" s="58"/>
      <c r="E1394" s="42"/>
      <c r="F1394" s="42"/>
      <c r="G1394" s="44"/>
      <c r="H1394" s="175"/>
      <c r="I1394" s="246">
        <f>IF(I1393=1,1,0)</f>
        <v>0</v>
      </c>
    </row>
    <row r="1395" spans="1:9" s="22" customFormat="1" x14ac:dyDescent="0.3">
      <c r="A1395" s="94"/>
      <c r="B1395" s="45"/>
      <c r="C1395" s="41"/>
      <c r="D1395" s="58"/>
      <c r="E1395" s="42"/>
      <c r="F1395" s="42"/>
      <c r="G1395" s="44"/>
      <c r="H1395" s="175"/>
      <c r="I1395" s="246">
        <f>IF(I1394=1,1,0)</f>
        <v>0</v>
      </c>
    </row>
    <row r="1396" spans="1:9" s="22" customFormat="1" ht="18.75" x14ac:dyDescent="0.25">
      <c r="A1396" s="94" t="s">
        <v>1411</v>
      </c>
      <c r="B1396" s="119" t="s">
        <v>1412</v>
      </c>
      <c r="C1396" s="41" t="s">
        <v>19</v>
      </c>
      <c r="D1396" s="42"/>
      <c r="E1396" s="42">
        <v>31.8</v>
      </c>
      <c r="F1396" s="42">
        <f>E1396*(1+C$1910)</f>
        <v>39.009060000000005</v>
      </c>
      <c r="G1396" s="42">
        <f>D1396*F1396</f>
        <v>0</v>
      </c>
      <c r="H1396" s="175"/>
      <c r="I1396" s="246">
        <f>IF(D1396&lt;&gt;0,1,0)</f>
        <v>0</v>
      </c>
    </row>
    <row r="1397" spans="1:9" s="22" customFormat="1" ht="47.25" x14ac:dyDescent="0.25">
      <c r="A1397" s="94"/>
      <c r="B1397" s="118" t="s">
        <v>1413</v>
      </c>
      <c r="C1397" s="41"/>
      <c r="D1397" s="58"/>
      <c r="E1397" s="42"/>
      <c r="F1397" s="42"/>
      <c r="G1397" s="44"/>
      <c r="H1397" s="183"/>
      <c r="I1397" s="246">
        <f>IF(I1396=1,1,0)</f>
        <v>0</v>
      </c>
    </row>
    <row r="1398" spans="1:9" s="22" customFormat="1" x14ac:dyDescent="0.3">
      <c r="A1398" s="94"/>
      <c r="B1398" s="43"/>
      <c r="C1398" s="41"/>
      <c r="D1398" s="58"/>
      <c r="E1398" s="42"/>
      <c r="F1398" s="42"/>
      <c r="G1398" s="44"/>
      <c r="H1398" s="175"/>
      <c r="I1398" s="246">
        <f>IF(I1397=1,1,0)</f>
        <v>0</v>
      </c>
    </row>
    <row r="1399" spans="1:9" s="22" customFormat="1" ht="18.75" x14ac:dyDescent="0.25">
      <c r="A1399" s="94"/>
      <c r="B1399" s="120" t="s">
        <v>1414</v>
      </c>
      <c r="C1399" s="41"/>
      <c r="D1399" s="58"/>
      <c r="E1399" s="42"/>
      <c r="F1399" s="42"/>
      <c r="G1399" s="44"/>
      <c r="H1399" s="175"/>
      <c r="I1399" s="246">
        <f>IF(I1398=1,1,0)</f>
        <v>0</v>
      </c>
    </row>
    <row r="1400" spans="1:9" s="22" customFormat="1" ht="31.5" x14ac:dyDescent="0.25">
      <c r="A1400" s="199" t="s">
        <v>1415</v>
      </c>
      <c r="B1400" s="121" t="s">
        <v>1416</v>
      </c>
      <c r="C1400" s="41"/>
      <c r="D1400" s="58"/>
      <c r="E1400" s="42"/>
      <c r="F1400" s="42"/>
      <c r="G1400" s="44"/>
      <c r="H1400" s="175"/>
      <c r="I1400" s="246">
        <f>IF(D1402&lt;&gt;0,1,IF(D1404&lt;&gt;0,1,IF(D1406&lt;&gt;0,1,IF(D1408&lt;&gt;0,1,IF(D1410&lt;&gt;0,1,IF(D1412&lt;&gt;0,1,0))))))</f>
        <v>0</v>
      </c>
    </row>
    <row r="1401" spans="1:9" s="22" customFormat="1" ht="47.25" x14ac:dyDescent="0.25">
      <c r="A1401" s="199"/>
      <c r="B1401" s="99" t="s">
        <v>1417</v>
      </c>
      <c r="C1401" s="41"/>
      <c r="D1401" s="58"/>
      <c r="E1401" s="42"/>
      <c r="F1401" s="42"/>
      <c r="G1401" s="44"/>
      <c r="H1401" s="175"/>
      <c r="I1401" s="246">
        <f>IF(I1400=1,1,0)</f>
        <v>0</v>
      </c>
    </row>
    <row r="1402" spans="1:9" s="22" customFormat="1" ht="31.5" x14ac:dyDescent="0.25">
      <c r="A1402" s="199" t="s">
        <v>1418</v>
      </c>
      <c r="B1402" s="122" t="s">
        <v>1419</v>
      </c>
      <c r="C1402" s="123" t="s">
        <v>27</v>
      </c>
      <c r="D1402" s="42"/>
      <c r="E1402" s="42">
        <v>18.38</v>
      </c>
      <c r="F1402" s="42">
        <f>E1402*(1+C$1910)</f>
        <v>22.546746000000002</v>
      </c>
      <c r="G1402" s="42">
        <f>D1402*F1402</f>
        <v>0</v>
      </c>
      <c r="H1402" s="175"/>
      <c r="I1402" s="246">
        <f>IF(D1402&lt;&gt;0,1,0)</f>
        <v>0</v>
      </c>
    </row>
    <row r="1403" spans="1:9" s="22" customFormat="1" x14ac:dyDescent="0.3">
      <c r="A1403" s="199"/>
      <c r="B1403" s="124"/>
      <c r="C1403" s="123"/>
      <c r="D1403" s="58"/>
      <c r="E1403" s="42"/>
      <c r="F1403" s="42"/>
      <c r="G1403" s="44"/>
      <c r="H1403" s="175"/>
      <c r="I1403" s="246">
        <f>IF(I1402=1,1,0)</f>
        <v>0</v>
      </c>
    </row>
    <row r="1404" spans="1:9" s="22" customFormat="1" ht="31.5" x14ac:dyDescent="0.25">
      <c r="A1404" s="199" t="s">
        <v>1420</v>
      </c>
      <c r="B1404" s="122" t="s">
        <v>1421</v>
      </c>
      <c r="C1404" s="123" t="s">
        <v>27</v>
      </c>
      <c r="D1404" s="42"/>
      <c r="E1404" s="42">
        <v>58.04</v>
      </c>
      <c r="F1404" s="42">
        <f>E1404*(1+C$1910)</f>
        <v>71.197668000000007</v>
      </c>
      <c r="G1404" s="42">
        <f>D1404*F1404</f>
        <v>0</v>
      </c>
      <c r="H1404" s="175"/>
      <c r="I1404" s="246">
        <f>IF(D1404&lt;&gt;0,1,0)</f>
        <v>0</v>
      </c>
    </row>
    <row r="1405" spans="1:9" s="22" customFormat="1" x14ac:dyDescent="0.3">
      <c r="A1405" s="199"/>
      <c r="B1405" s="122"/>
      <c r="C1405" s="123"/>
      <c r="D1405" s="58"/>
      <c r="E1405" s="42"/>
      <c r="F1405" s="42"/>
      <c r="G1405" s="44"/>
      <c r="H1405" s="175"/>
      <c r="I1405" s="246">
        <f>IF(I1404=1,1,0)</f>
        <v>0</v>
      </c>
    </row>
    <row r="1406" spans="1:9" s="22" customFormat="1" ht="18.75" x14ac:dyDescent="0.25">
      <c r="A1406" s="199" t="s">
        <v>1422</v>
      </c>
      <c r="B1406" s="122" t="s">
        <v>1423</v>
      </c>
      <c r="C1406" s="123" t="s">
        <v>23</v>
      </c>
      <c r="D1406" s="42"/>
      <c r="E1406" s="42">
        <v>22.56</v>
      </c>
      <c r="F1406" s="42">
        <f>E1406*(1+C$1910)</f>
        <v>27.674352000000003</v>
      </c>
      <c r="G1406" s="42">
        <f>D1406*F1406</f>
        <v>0</v>
      </c>
      <c r="H1406" s="175"/>
      <c r="I1406" s="246">
        <f>IF(D1406&lt;&gt;0,1,0)</f>
        <v>0</v>
      </c>
    </row>
    <row r="1407" spans="1:9" s="22" customFormat="1" x14ac:dyDescent="0.3">
      <c r="A1407" s="199"/>
      <c r="B1407" s="122"/>
      <c r="C1407" s="123"/>
      <c r="D1407" s="58"/>
      <c r="E1407" s="42"/>
      <c r="F1407" s="42"/>
      <c r="G1407" s="44"/>
      <c r="H1407" s="175"/>
      <c r="I1407" s="246">
        <f>IF(I1406=1,1,0)</f>
        <v>0</v>
      </c>
    </row>
    <row r="1408" spans="1:9" s="22" customFormat="1" ht="31.5" x14ac:dyDescent="0.25">
      <c r="A1408" s="199" t="s">
        <v>1424</v>
      </c>
      <c r="B1408" s="122" t="s">
        <v>1425</v>
      </c>
      <c r="C1408" s="123" t="s">
        <v>23</v>
      </c>
      <c r="D1408" s="42"/>
      <c r="E1408" s="42">
        <v>26.32</v>
      </c>
      <c r="F1408" s="42">
        <f>E1408*(1+C$1910)</f>
        <v>32.286744000000006</v>
      </c>
      <c r="G1408" s="42">
        <f>D1408*F1408</f>
        <v>0</v>
      </c>
      <c r="H1408" s="175"/>
      <c r="I1408" s="246">
        <f>IF(D1408&lt;&gt;0,1,0)</f>
        <v>0</v>
      </c>
    </row>
    <row r="1409" spans="1:9" s="22" customFormat="1" x14ac:dyDescent="0.3">
      <c r="A1409" s="199"/>
      <c r="B1409" s="122"/>
      <c r="C1409" s="123"/>
      <c r="D1409" s="58"/>
      <c r="E1409" s="42"/>
      <c r="F1409" s="42"/>
      <c r="G1409" s="44"/>
      <c r="H1409" s="175"/>
      <c r="I1409" s="246">
        <f>IF(I1408=1,1,0)</f>
        <v>0</v>
      </c>
    </row>
    <row r="1410" spans="1:9" s="22" customFormat="1" ht="31.5" x14ac:dyDescent="0.25">
      <c r="A1410" s="199" t="s">
        <v>1426</v>
      </c>
      <c r="B1410" s="122" t="s">
        <v>1427</v>
      </c>
      <c r="C1410" s="123" t="s">
        <v>23</v>
      </c>
      <c r="D1410" s="42"/>
      <c r="E1410" s="42">
        <v>44.91</v>
      </c>
      <c r="F1410" s="42">
        <f>E1410*(1+C$1910)</f>
        <v>55.091097000000005</v>
      </c>
      <c r="G1410" s="42">
        <f>D1410*F1410</f>
        <v>0</v>
      </c>
      <c r="H1410" s="175"/>
      <c r="I1410" s="246">
        <f>IF(D1410&lt;&gt;0,1,0)</f>
        <v>0</v>
      </c>
    </row>
    <row r="1411" spans="1:9" s="22" customFormat="1" x14ac:dyDescent="0.3">
      <c r="A1411" s="199"/>
      <c r="B1411" s="122"/>
      <c r="C1411" s="123"/>
      <c r="D1411" s="58"/>
      <c r="E1411" s="42"/>
      <c r="F1411" s="42"/>
      <c r="G1411" s="44"/>
      <c r="H1411" s="175"/>
      <c r="I1411" s="246">
        <f>IF(I1410=1,1,0)</f>
        <v>0</v>
      </c>
    </row>
    <row r="1412" spans="1:9" s="22" customFormat="1" ht="31.5" x14ac:dyDescent="0.25">
      <c r="A1412" s="179" t="s">
        <v>1428</v>
      </c>
      <c r="B1412" s="109" t="s">
        <v>1429</v>
      </c>
      <c r="C1412" s="123" t="s">
        <v>23</v>
      </c>
      <c r="D1412" s="42"/>
      <c r="E1412" s="42">
        <v>8.01</v>
      </c>
      <c r="F1412" s="42">
        <f>E1412*(1+C$1910)</f>
        <v>9.8258670000000006</v>
      </c>
      <c r="G1412" s="42">
        <f>D1412*F1412</f>
        <v>0</v>
      </c>
      <c r="H1412" s="175"/>
      <c r="I1412" s="246">
        <f>IF(D1412&lt;&gt;0,1,0)</f>
        <v>0</v>
      </c>
    </row>
    <row r="1413" spans="1:9" s="22" customFormat="1" x14ac:dyDescent="0.3">
      <c r="A1413" s="94"/>
      <c r="B1413" s="43"/>
      <c r="C1413" s="41"/>
      <c r="D1413" s="58"/>
      <c r="E1413" s="42"/>
      <c r="F1413" s="42"/>
      <c r="G1413" s="44"/>
      <c r="H1413" s="175"/>
      <c r="I1413" s="246">
        <f>IF(I1412=1,1,0)</f>
        <v>0</v>
      </c>
    </row>
    <row r="1414" spans="1:9" s="22" customFormat="1" x14ac:dyDescent="0.3">
      <c r="A1414" s="94" t="s">
        <v>1430</v>
      </c>
      <c r="B1414" s="57" t="s">
        <v>1431</v>
      </c>
      <c r="C1414" s="41"/>
      <c r="D1414" s="58"/>
      <c r="E1414" s="42"/>
      <c r="F1414" s="42"/>
      <c r="G1414" s="44"/>
      <c r="H1414" s="175"/>
      <c r="I1414" s="246">
        <f>IF(D1415&lt;&gt;0,1,IF(D1418&lt;&gt;0,1,IF(D1421&lt;&gt;0,1,IF(D1424&lt;&gt;0,1,IF(D1427&lt;&gt;0,1,IF(D1430&lt;&gt;0,1,0))))))</f>
        <v>0</v>
      </c>
    </row>
    <row r="1415" spans="1:9" s="22" customFormat="1" ht="31.5" x14ac:dyDescent="0.25">
      <c r="A1415" s="94" t="s">
        <v>1432</v>
      </c>
      <c r="B1415" s="45" t="s">
        <v>1433</v>
      </c>
      <c r="C1415" s="41" t="s">
        <v>27</v>
      </c>
      <c r="D1415" s="42"/>
      <c r="E1415" s="42">
        <v>270.58</v>
      </c>
      <c r="F1415" s="42">
        <f>E1415*(1+C$1910)</f>
        <v>331.92048600000004</v>
      </c>
      <c r="G1415" s="42">
        <f>D1415*F1415</f>
        <v>0</v>
      </c>
      <c r="H1415" s="175"/>
      <c r="I1415" s="246">
        <f>IF(D1415&lt;&gt;0,1,0)</f>
        <v>0</v>
      </c>
    </row>
    <row r="1416" spans="1:9" s="22" customFormat="1" ht="94.5" x14ac:dyDescent="0.25">
      <c r="A1416" s="94"/>
      <c r="B1416" s="43" t="s">
        <v>1434</v>
      </c>
      <c r="C1416" s="41"/>
      <c r="D1416" s="58"/>
      <c r="E1416" s="42"/>
      <c r="F1416" s="42"/>
      <c r="G1416" s="44"/>
      <c r="H1416" s="175"/>
      <c r="I1416" s="246">
        <f>IF(I1415=1,1,0)</f>
        <v>0</v>
      </c>
    </row>
    <row r="1417" spans="1:9" s="22" customFormat="1" x14ac:dyDescent="0.3">
      <c r="A1417" s="94"/>
      <c r="B1417" s="57"/>
      <c r="C1417" s="41"/>
      <c r="D1417" s="58"/>
      <c r="E1417" s="42"/>
      <c r="F1417" s="42"/>
      <c r="G1417" s="44"/>
      <c r="H1417" s="175"/>
      <c r="I1417" s="246">
        <f>IF(I1416=1,1,0)</f>
        <v>0</v>
      </c>
    </row>
    <row r="1418" spans="1:9" s="22" customFormat="1" ht="18.75" x14ac:dyDescent="0.25">
      <c r="A1418" s="94" t="s">
        <v>1435</v>
      </c>
      <c r="B1418" s="45" t="s">
        <v>1436</v>
      </c>
      <c r="C1418" s="41" t="s">
        <v>27</v>
      </c>
      <c r="D1418" s="42"/>
      <c r="E1418" s="42">
        <v>77.739999999999995</v>
      </c>
      <c r="F1418" s="42">
        <f>E1418*(1+C$1910)</f>
        <v>95.363658000000001</v>
      </c>
      <c r="G1418" s="42">
        <f>D1418*F1418</f>
        <v>0</v>
      </c>
      <c r="H1418" s="175"/>
      <c r="I1418" s="246">
        <f>IF(D1418&lt;&gt;0,1,0)</f>
        <v>0</v>
      </c>
    </row>
    <row r="1419" spans="1:9" s="22" customFormat="1" ht="63" x14ac:dyDescent="0.25">
      <c r="A1419" s="94"/>
      <c r="B1419" s="43" t="s">
        <v>1437</v>
      </c>
      <c r="C1419" s="41"/>
      <c r="D1419" s="58"/>
      <c r="E1419" s="42"/>
      <c r="F1419" s="42"/>
      <c r="G1419" s="44"/>
      <c r="H1419" s="175"/>
      <c r="I1419" s="246">
        <f>IF(I1418=1,1,0)</f>
        <v>0</v>
      </c>
    </row>
    <row r="1420" spans="1:9" s="22" customFormat="1" x14ac:dyDescent="0.3">
      <c r="A1420" s="94"/>
      <c r="B1420" s="45"/>
      <c r="C1420" s="41"/>
      <c r="D1420" s="58"/>
      <c r="E1420" s="42"/>
      <c r="F1420" s="42"/>
      <c r="G1420" s="44"/>
      <c r="H1420" s="175"/>
      <c r="I1420" s="246">
        <f>IF(I1419=1,1,0)</f>
        <v>0</v>
      </c>
    </row>
    <row r="1421" spans="1:9" s="22" customFormat="1" ht="18.75" x14ac:dyDescent="0.25">
      <c r="A1421" s="94" t="s">
        <v>1438</v>
      </c>
      <c r="B1421" s="45" t="s">
        <v>1439</v>
      </c>
      <c r="C1421" s="41" t="s">
        <v>27</v>
      </c>
      <c r="D1421" s="42"/>
      <c r="E1421" s="42">
        <v>55.09</v>
      </c>
      <c r="F1421" s="42">
        <f>E1421*(1+C$1910)</f>
        <v>67.578903000000011</v>
      </c>
      <c r="G1421" s="42">
        <f>D1421*F1421</f>
        <v>0</v>
      </c>
      <c r="H1421" s="175"/>
      <c r="I1421" s="246">
        <f>IF(D1421&lt;&gt;0,1,0)</f>
        <v>0</v>
      </c>
    </row>
    <row r="1422" spans="1:9" s="22" customFormat="1" ht="47.25" x14ac:dyDescent="0.25">
      <c r="A1422" s="94"/>
      <c r="B1422" s="43" t="s">
        <v>1440</v>
      </c>
      <c r="C1422" s="41"/>
      <c r="D1422" s="58"/>
      <c r="E1422" s="42"/>
      <c r="F1422" s="42"/>
      <c r="G1422" s="44"/>
      <c r="H1422" s="175"/>
      <c r="I1422" s="246">
        <f>IF(I1421=1,1,0)</f>
        <v>0</v>
      </c>
    </row>
    <row r="1423" spans="1:9" s="22" customFormat="1" x14ac:dyDescent="0.3">
      <c r="A1423" s="94"/>
      <c r="B1423" s="43"/>
      <c r="C1423" s="41"/>
      <c r="D1423" s="58"/>
      <c r="E1423" s="42"/>
      <c r="F1423" s="42"/>
      <c r="G1423" s="44"/>
      <c r="H1423" s="175"/>
      <c r="I1423" s="246">
        <f>IF(I1422=1,1,0)</f>
        <v>0</v>
      </c>
    </row>
    <row r="1424" spans="1:9" s="22" customFormat="1" ht="18.75" x14ac:dyDescent="0.25">
      <c r="A1424" s="94" t="s">
        <v>1441</v>
      </c>
      <c r="B1424" s="45" t="s">
        <v>1442</v>
      </c>
      <c r="C1424" s="41" t="s">
        <v>27</v>
      </c>
      <c r="D1424" s="42"/>
      <c r="E1424" s="42">
        <v>17.32</v>
      </c>
      <c r="F1424" s="42">
        <f>E1424*(1+C$1910)</f>
        <v>21.246444000000004</v>
      </c>
      <c r="G1424" s="42">
        <f>D1424*F1424</f>
        <v>0</v>
      </c>
      <c r="H1424" s="175"/>
      <c r="I1424" s="246">
        <f>IF(D1424&lt;&gt;0,1,0)</f>
        <v>0</v>
      </c>
    </row>
    <row r="1425" spans="1:9" s="22" customFormat="1" ht="47.25" x14ac:dyDescent="0.25">
      <c r="A1425" s="94"/>
      <c r="B1425" s="43" t="s">
        <v>1440</v>
      </c>
      <c r="C1425" s="41"/>
      <c r="D1425" s="58"/>
      <c r="E1425" s="42"/>
      <c r="F1425" s="42"/>
      <c r="G1425" s="44"/>
      <c r="H1425" s="175"/>
      <c r="I1425" s="246">
        <f>IF(I1424=1,1,0)</f>
        <v>0</v>
      </c>
    </row>
    <row r="1426" spans="1:9" s="22" customFormat="1" x14ac:dyDescent="0.3">
      <c r="A1426" s="94"/>
      <c r="B1426" s="43"/>
      <c r="C1426" s="41"/>
      <c r="D1426" s="58"/>
      <c r="E1426" s="42"/>
      <c r="F1426" s="42"/>
      <c r="G1426" s="44"/>
      <c r="H1426" s="175"/>
      <c r="I1426" s="246">
        <f>IF(I1425=1,1,0)</f>
        <v>0</v>
      </c>
    </row>
    <row r="1427" spans="1:9" s="22" customFormat="1" ht="18.75" x14ac:dyDescent="0.25">
      <c r="A1427" s="94" t="s">
        <v>1443</v>
      </c>
      <c r="B1427" s="45" t="s">
        <v>1444</v>
      </c>
      <c r="C1427" s="41" t="s">
        <v>27</v>
      </c>
      <c r="D1427" s="42"/>
      <c r="E1427" s="42">
        <v>50.99</v>
      </c>
      <c r="F1427" s="42">
        <f>E1427*(1+C$1910)</f>
        <v>62.549433000000008</v>
      </c>
      <c r="G1427" s="42">
        <f>D1427*F1427</f>
        <v>0</v>
      </c>
      <c r="H1427" s="175"/>
      <c r="I1427" s="246">
        <f>IF(D1427&lt;&gt;0,1,0)</f>
        <v>0</v>
      </c>
    </row>
    <row r="1428" spans="1:9" s="22" customFormat="1" ht="63" x14ac:dyDescent="0.25">
      <c r="A1428" s="94"/>
      <c r="B1428" s="43" t="s">
        <v>1445</v>
      </c>
      <c r="C1428" s="41"/>
      <c r="D1428" s="58"/>
      <c r="E1428" s="42"/>
      <c r="F1428" s="42"/>
      <c r="G1428" s="44"/>
      <c r="H1428" s="175"/>
      <c r="I1428" s="246">
        <f>IF(I1427=1,1,0)</f>
        <v>0</v>
      </c>
    </row>
    <row r="1429" spans="1:9" s="22" customFormat="1" x14ac:dyDescent="0.3">
      <c r="A1429" s="94"/>
      <c r="B1429" s="43"/>
      <c r="C1429" s="41"/>
      <c r="D1429" s="58"/>
      <c r="E1429" s="42"/>
      <c r="F1429" s="42"/>
      <c r="G1429" s="44"/>
      <c r="H1429" s="175"/>
      <c r="I1429" s="246">
        <f>IF(I1428=1,1,0)</f>
        <v>0</v>
      </c>
    </row>
    <row r="1430" spans="1:9" s="22" customFormat="1" ht="18.75" x14ac:dyDescent="0.25">
      <c r="A1430" s="94" t="s">
        <v>1446</v>
      </c>
      <c r="B1430" s="45" t="s">
        <v>1447</v>
      </c>
      <c r="C1430" s="41" t="s">
        <v>27</v>
      </c>
      <c r="D1430" s="42"/>
      <c r="E1430" s="42">
        <v>64.33</v>
      </c>
      <c r="F1430" s="42">
        <f>E1430*(1+C$1910)</f>
        <v>78.913611000000003</v>
      </c>
      <c r="G1430" s="42">
        <f>D1430*F1430</f>
        <v>0</v>
      </c>
      <c r="H1430" s="175"/>
      <c r="I1430" s="246">
        <f>IF(D1430&lt;&gt;0,1,0)</f>
        <v>0</v>
      </c>
    </row>
    <row r="1431" spans="1:9" s="22" customFormat="1" ht="63" x14ac:dyDescent="0.25">
      <c r="A1431" s="94"/>
      <c r="B1431" s="43" t="s">
        <v>1448</v>
      </c>
      <c r="C1431" s="41"/>
      <c r="D1431" s="58"/>
      <c r="E1431" s="42"/>
      <c r="F1431" s="42"/>
      <c r="G1431" s="44"/>
      <c r="H1431" s="175"/>
      <c r="I1431" s="246">
        <f>IF(I1430=1,1,0)</f>
        <v>0</v>
      </c>
    </row>
    <row r="1432" spans="1:9" s="22" customFormat="1" x14ac:dyDescent="0.3">
      <c r="A1432" s="94"/>
      <c r="B1432" s="45"/>
      <c r="C1432" s="41"/>
      <c r="D1432" s="58"/>
      <c r="E1432" s="42"/>
      <c r="F1432" s="42"/>
      <c r="G1432" s="44"/>
      <c r="H1432" s="175"/>
      <c r="I1432" s="246">
        <f>IF(I1431=1,1,0)</f>
        <v>0</v>
      </c>
    </row>
    <row r="1433" spans="1:9" s="22" customFormat="1" ht="18.75" x14ac:dyDescent="0.25">
      <c r="A1433" s="94" t="s">
        <v>1449</v>
      </c>
      <c r="B1433" s="57" t="s">
        <v>1450</v>
      </c>
      <c r="C1433" s="41"/>
      <c r="D1433" s="58"/>
      <c r="E1433" s="42"/>
      <c r="F1433" s="42"/>
      <c r="G1433" s="44"/>
      <c r="H1433" s="175"/>
      <c r="I1433" s="246">
        <f>IF(D1436&lt;&gt;0,1,IF(D1438&lt;&gt;0,1,IF(D1440&lt;&gt;0,1,IF(D1442&lt;&gt;0,1,0))))</f>
        <v>1</v>
      </c>
    </row>
    <row r="1434" spans="1:9" s="22" customFormat="1" ht="173.25" x14ac:dyDescent="0.25">
      <c r="A1434" s="94"/>
      <c r="B1434" s="43" t="s">
        <v>1451</v>
      </c>
      <c r="C1434" s="41"/>
      <c r="D1434" s="58"/>
      <c r="E1434" s="42"/>
      <c r="F1434" s="42"/>
      <c r="G1434" s="44"/>
      <c r="H1434" s="175"/>
      <c r="I1434" s="246">
        <f>IF(I1433=1,1,0)</f>
        <v>1</v>
      </c>
    </row>
    <row r="1435" spans="1:9" s="22" customFormat="1" x14ac:dyDescent="0.3">
      <c r="A1435" s="94"/>
      <c r="B1435" s="43"/>
      <c r="C1435" s="41"/>
      <c r="D1435" s="58"/>
      <c r="E1435" s="42"/>
      <c r="F1435" s="42"/>
      <c r="G1435" s="44"/>
      <c r="H1435" s="175"/>
      <c r="I1435" s="246">
        <f>IF(I1434=1,1,0)</f>
        <v>1</v>
      </c>
    </row>
    <row r="1436" spans="1:9" s="22" customFormat="1" ht="18.75" x14ac:dyDescent="0.25">
      <c r="A1436" s="94" t="s">
        <v>1452</v>
      </c>
      <c r="B1436" s="45" t="s">
        <v>1453</v>
      </c>
      <c r="C1436" s="41" t="s">
        <v>27</v>
      </c>
      <c r="D1436" s="42"/>
      <c r="E1436" s="83">
        <v>2638.78</v>
      </c>
      <c r="F1436" s="42">
        <f>E1436*(1+C$1910)</f>
        <v>3236.9914260000005</v>
      </c>
      <c r="G1436" s="42">
        <f>D1436*F1436</f>
        <v>0</v>
      </c>
      <c r="H1436" s="183"/>
      <c r="I1436" s="246">
        <f>IF(D1436&lt;&gt;0,1,0)</f>
        <v>0</v>
      </c>
    </row>
    <row r="1437" spans="1:9" s="22" customFormat="1" x14ac:dyDescent="0.3">
      <c r="A1437" s="94"/>
      <c r="B1437" s="45"/>
      <c r="C1437" s="41"/>
      <c r="D1437" s="58"/>
      <c r="E1437" s="83"/>
      <c r="F1437" s="83"/>
      <c r="G1437" s="44"/>
      <c r="H1437" s="175"/>
      <c r="I1437" s="246">
        <f>IF(I1436=1,1,0)</f>
        <v>0</v>
      </c>
    </row>
    <row r="1438" spans="1:9" s="22" customFormat="1" ht="31.5" x14ac:dyDescent="0.25">
      <c r="A1438" s="94" t="s">
        <v>1454</v>
      </c>
      <c r="B1438" s="45" t="s">
        <v>1455</v>
      </c>
      <c r="C1438" s="41" t="s">
        <v>27</v>
      </c>
      <c r="D1438" s="215">
        <v>1</v>
      </c>
      <c r="E1438" s="83">
        <v>6173.8</v>
      </c>
      <c r="F1438" s="42">
        <f>E1438*(1+C$1910)</f>
        <v>7573.4004600000007</v>
      </c>
      <c r="G1438" s="42">
        <f>D1438*F1438</f>
        <v>7573.4004600000007</v>
      </c>
      <c r="H1438" s="175" t="s">
        <v>1848</v>
      </c>
      <c r="I1438" s="246">
        <f>IF(D1438&lt;&gt;0,1,0)</f>
        <v>1</v>
      </c>
    </row>
    <row r="1439" spans="1:9" s="22" customFormat="1" x14ac:dyDescent="0.3">
      <c r="A1439" s="94"/>
      <c r="B1439" s="45"/>
      <c r="C1439" s="41"/>
      <c r="D1439" s="58"/>
      <c r="E1439" s="83"/>
      <c r="F1439" s="83"/>
      <c r="G1439" s="44"/>
      <c r="H1439" s="175"/>
      <c r="I1439" s="246">
        <f>IF(I1438=1,1,0)</f>
        <v>1</v>
      </c>
    </row>
    <row r="1440" spans="1:9" s="22" customFormat="1" ht="18.75" x14ac:dyDescent="0.25">
      <c r="A1440" s="94" t="s">
        <v>1456</v>
      </c>
      <c r="B1440" s="45" t="s">
        <v>1457</v>
      </c>
      <c r="C1440" s="41" t="s">
        <v>27</v>
      </c>
      <c r="D1440" s="42"/>
      <c r="E1440" s="83">
        <v>3258.56</v>
      </c>
      <c r="F1440" s="42">
        <f>E1440*(1+C$1910)</f>
        <v>3997.2755520000005</v>
      </c>
      <c r="G1440" s="42">
        <f>D1440*F1440</f>
        <v>0</v>
      </c>
      <c r="H1440" s="183"/>
      <c r="I1440" s="246">
        <f>IF(D1440&lt;&gt;0,1,0)</f>
        <v>0</v>
      </c>
    </row>
    <row r="1441" spans="1:9" s="22" customFormat="1" x14ac:dyDescent="0.3">
      <c r="A1441" s="94"/>
      <c r="B1441" s="45"/>
      <c r="C1441" s="41"/>
      <c r="D1441" s="58"/>
      <c r="E1441" s="83"/>
      <c r="F1441" s="83"/>
      <c r="G1441" s="44"/>
      <c r="H1441" s="175"/>
      <c r="I1441" s="246">
        <f>IF(I1440=1,1,0)</f>
        <v>0</v>
      </c>
    </row>
    <row r="1442" spans="1:9" s="22" customFormat="1" ht="18.75" x14ac:dyDescent="0.25">
      <c r="A1442" s="94" t="s">
        <v>1458</v>
      </c>
      <c r="B1442" s="45" t="s">
        <v>1459</v>
      </c>
      <c r="C1442" s="41" t="s">
        <v>27</v>
      </c>
      <c r="D1442" s="42"/>
      <c r="E1442" s="83">
        <v>8728.93</v>
      </c>
      <c r="F1442" s="42">
        <f>E1442*(1+C$1910)</f>
        <v>10707.778431000001</v>
      </c>
      <c r="G1442" s="42">
        <f>D1442*F1442</f>
        <v>0</v>
      </c>
      <c r="H1442" s="183"/>
      <c r="I1442" s="246">
        <f>IF(D1442&lt;&gt;0,1,0)</f>
        <v>0</v>
      </c>
    </row>
    <row r="1443" spans="1:9" s="22" customFormat="1" ht="18" customHeight="1" x14ac:dyDescent="0.3">
      <c r="A1443" s="223" t="s">
        <v>1968</v>
      </c>
      <c r="B1443" s="224"/>
      <c r="C1443" s="217"/>
      <c r="D1443" s="238"/>
      <c r="E1443" s="209" t="s">
        <v>67</v>
      </c>
      <c r="F1443" s="237"/>
      <c r="G1443" s="66">
        <f>SUM(G1382:G1442)</f>
        <v>7573.4004600000007</v>
      </c>
      <c r="H1443" s="175"/>
      <c r="I1443" s="245" t="s">
        <v>1973</v>
      </c>
    </row>
    <row r="1444" spans="1:9" s="22" customFormat="1" x14ac:dyDescent="0.3">
      <c r="A1444" s="172">
        <v>200000</v>
      </c>
      <c r="B1444" s="228" t="s">
        <v>1460</v>
      </c>
      <c r="C1444" s="208"/>
      <c r="D1444" s="233"/>
      <c r="E1444" s="231"/>
      <c r="F1444" s="231"/>
      <c r="G1444" s="232"/>
      <c r="H1444" s="175"/>
      <c r="I1444" s="245" t="s">
        <v>1973</v>
      </c>
    </row>
    <row r="1445" spans="1:9" s="22" customFormat="1" ht="18.75" x14ac:dyDescent="0.25">
      <c r="A1445" s="200">
        <v>200100</v>
      </c>
      <c r="B1445" s="57" t="s">
        <v>337</v>
      </c>
      <c r="C1445" s="69"/>
      <c r="D1445" s="58"/>
      <c r="E1445" s="42"/>
      <c r="F1445" s="42"/>
      <c r="G1445" s="44"/>
      <c r="H1445" s="175"/>
      <c r="I1445" s="246">
        <f>IF(D1446&lt;&gt;0,1,IF(D1449&lt;&gt;0,1,IF(D1452&lt;&gt;0,1,IF(D1455&lt;&gt;0,1,IF(D1458&lt;&gt;0,1,IF(D1461&lt;&gt;0,1,0))))))</f>
        <v>1</v>
      </c>
    </row>
    <row r="1446" spans="1:9" s="22" customFormat="1" ht="21" x14ac:dyDescent="0.25">
      <c r="A1446" s="94" t="s">
        <v>1461</v>
      </c>
      <c r="B1446" s="45" t="s">
        <v>18</v>
      </c>
      <c r="C1446" s="41" t="s">
        <v>31</v>
      </c>
      <c r="D1446" s="42"/>
      <c r="E1446" s="42">
        <v>9.5399999999999991</v>
      </c>
      <c r="F1446" s="42">
        <f>E1446*(1+C$1910)</f>
        <v>11.702718000000001</v>
      </c>
      <c r="G1446" s="42">
        <f>D1446*F1446</f>
        <v>0</v>
      </c>
      <c r="H1446" s="175"/>
      <c r="I1446" s="246">
        <f>IF(D1446&lt;&gt;0,1,0)</f>
        <v>0</v>
      </c>
    </row>
    <row r="1447" spans="1:9" s="22" customFormat="1" ht="94.5" x14ac:dyDescent="0.25">
      <c r="A1447" s="94"/>
      <c r="B1447" s="43" t="s">
        <v>20</v>
      </c>
      <c r="C1447" s="41"/>
      <c r="D1447" s="58"/>
      <c r="E1447" s="42"/>
      <c r="F1447" s="42"/>
      <c r="G1447" s="44"/>
      <c r="H1447" s="175"/>
      <c r="I1447" s="246">
        <f>IF(I1446=1,1,0)</f>
        <v>0</v>
      </c>
    </row>
    <row r="1448" spans="1:9" s="22" customFormat="1" x14ac:dyDescent="0.3">
      <c r="A1448" s="94"/>
      <c r="B1448" s="43"/>
      <c r="C1448" s="41"/>
      <c r="D1448" s="58"/>
      <c r="E1448" s="42"/>
      <c r="F1448" s="42"/>
      <c r="G1448" s="44"/>
      <c r="H1448" s="175"/>
      <c r="I1448" s="246">
        <f>IF(I1447=1,1,0)</f>
        <v>0</v>
      </c>
    </row>
    <row r="1449" spans="1:9" s="22" customFormat="1" ht="21" x14ac:dyDescent="0.25">
      <c r="A1449" s="94" t="s">
        <v>1462</v>
      </c>
      <c r="B1449" s="45" t="s">
        <v>208</v>
      </c>
      <c r="C1449" s="41" t="s">
        <v>31</v>
      </c>
      <c r="D1449" s="42"/>
      <c r="E1449" s="42">
        <v>22.72</v>
      </c>
      <c r="F1449" s="42">
        <f>E1449*(1+C$1910)</f>
        <v>27.870624000000003</v>
      </c>
      <c r="G1449" s="42">
        <f>D1449*F1449</f>
        <v>0</v>
      </c>
      <c r="H1449" s="175"/>
      <c r="I1449" s="246">
        <f>IF(D1449&lt;&gt;0,1,0)</f>
        <v>0</v>
      </c>
    </row>
    <row r="1450" spans="1:9" s="22" customFormat="1" ht="49.5" customHeight="1" x14ac:dyDescent="0.25">
      <c r="A1450" s="94"/>
      <c r="B1450" s="43" t="s">
        <v>209</v>
      </c>
      <c r="C1450" s="41"/>
      <c r="D1450" s="58"/>
      <c r="E1450" s="42"/>
      <c r="F1450" s="42"/>
      <c r="G1450" s="44"/>
      <c r="H1450" s="175"/>
      <c r="I1450" s="246">
        <f>IF(I1449=1,1,0)</f>
        <v>0</v>
      </c>
    </row>
    <row r="1451" spans="1:9" s="22" customFormat="1" x14ac:dyDescent="0.3">
      <c r="A1451" s="94"/>
      <c r="B1451" s="45"/>
      <c r="C1451" s="41"/>
      <c r="D1451" s="58"/>
      <c r="E1451" s="42"/>
      <c r="F1451" s="42"/>
      <c r="G1451" s="44"/>
      <c r="H1451" s="175"/>
      <c r="I1451" s="246">
        <f>IF(I1450=1,1,0)</f>
        <v>0</v>
      </c>
    </row>
    <row r="1452" spans="1:9" s="22" customFormat="1" ht="21" x14ac:dyDescent="0.25">
      <c r="A1452" s="94" t="s">
        <v>1463</v>
      </c>
      <c r="B1452" s="45" t="s">
        <v>243</v>
      </c>
      <c r="C1452" s="41" t="s">
        <v>31</v>
      </c>
      <c r="D1452" s="42"/>
      <c r="E1452" s="42">
        <v>58.52</v>
      </c>
      <c r="F1452" s="42">
        <f>E1452*(1+C$1910)</f>
        <v>71.786484000000016</v>
      </c>
      <c r="G1452" s="42">
        <f>D1452*F1452</f>
        <v>0</v>
      </c>
      <c r="H1452" s="175"/>
      <c r="I1452" s="246">
        <f>IF(D1452&lt;&gt;0,1,0)</f>
        <v>0</v>
      </c>
    </row>
    <row r="1453" spans="1:9" s="22" customFormat="1" ht="47.25" x14ac:dyDescent="0.25">
      <c r="A1453" s="94"/>
      <c r="B1453" s="43" t="s">
        <v>1464</v>
      </c>
      <c r="C1453" s="41"/>
      <c r="D1453" s="58"/>
      <c r="E1453" s="42"/>
      <c r="F1453" s="42"/>
      <c r="G1453" s="44"/>
      <c r="H1453" s="175"/>
      <c r="I1453" s="246">
        <f>IF(I1452=1,1,0)</f>
        <v>0</v>
      </c>
    </row>
    <row r="1454" spans="1:9" s="22" customFormat="1" x14ac:dyDescent="0.3">
      <c r="A1454" s="94"/>
      <c r="B1454" s="43"/>
      <c r="C1454" s="41"/>
      <c r="D1454" s="58"/>
      <c r="E1454" s="42"/>
      <c r="F1454" s="42"/>
      <c r="G1454" s="44"/>
      <c r="H1454" s="175"/>
      <c r="I1454" s="246">
        <f>IF(I1453=1,1,0)</f>
        <v>0</v>
      </c>
    </row>
    <row r="1455" spans="1:9" s="22" customFormat="1" ht="21" x14ac:dyDescent="0.25">
      <c r="A1455" s="94" t="s">
        <v>1465</v>
      </c>
      <c r="B1455" s="45" t="s">
        <v>1466</v>
      </c>
      <c r="C1455" s="41" t="s">
        <v>31</v>
      </c>
      <c r="D1455" s="42"/>
      <c r="E1455" s="42">
        <v>57.37</v>
      </c>
      <c r="F1455" s="42">
        <f>E1455*(1+C$1910)</f>
        <v>70.375779000000009</v>
      </c>
      <c r="G1455" s="42">
        <f>D1455*F1455</f>
        <v>0</v>
      </c>
      <c r="H1455" s="175"/>
      <c r="I1455" s="246">
        <f>IF(D1455&lt;&gt;0,1,0)</f>
        <v>0</v>
      </c>
    </row>
    <row r="1456" spans="1:9" s="22" customFormat="1" ht="47.25" x14ac:dyDescent="0.25">
      <c r="A1456" s="94"/>
      <c r="B1456" s="43" t="s">
        <v>1467</v>
      </c>
      <c r="C1456" s="41"/>
      <c r="D1456" s="58"/>
      <c r="E1456" s="42"/>
      <c r="F1456" s="42"/>
      <c r="G1456" s="44"/>
      <c r="H1456" s="175"/>
      <c r="I1456" s="246">
        <f>IF(I1455=1,1,0)</f>
        <v>0</v>
      </c>
    </row>
    <row r="1457" spans="1:9" s="22" customFormat="1" x14ac:dyDescent="0.3">
      <c r="A1457" s="94"/>
      <c r="B1457" s="43"/>
      <c r="C1457" s="41"/>
      <c r="D1457" s="58"/>
      <c r="E1457" s="42"/>
      <c r="F1457" s="42"/>
      <c r="G1457" s="44"/>
      <c r="H1457" s="175"/>
      <c r="I1457" s="246">
        <f>IF(I1456=1,1,0)</f>
        <v>0</v>
      </c>
    </row>
    <row r="1458" spans="1:9" s="22" customFormat="1" ht="31.5" x14ac:dyDescent="0.25">
      <c r="A1458" s="198">
        <v>200105</v>
      </c>
      <c r="B1458" s="45" t="s">
        <v>1468</v>
      </c>
      <c r="C1458" s="41" t="s">
        <v>31</v>
      </c>
      <c r="D1458" s="215">
        <v>9</v>
      </c>
      <c r="E1458" s="42">
        <v>27.21</v>
      </c>
      <c r="F1458" s="42">
        <f>E1458*(1+C$1910)</f>
        <v>33.378507000000006</v>
      </c>
      <c r="G1458" s="42">
        <f>D1458*F1458</f>
        <v>300.40656300000006</v>
      </c>
      <c r="H1458" s="175" t="s">
        <v>1848</v>
      </c>
      <c r="I1458" s="246">
        <f>IF(D1458&lt;&gt;0,1,0)</f>
        <v>1</v>
      </c>
    </row>
    <row r="1459" spans="1:9" s="22" customFormat="1" ht="94.5" x14ac:dyDescent="0.25">
      <c r="A1459" s="198"/>
      <c r="B1459" s="43" t="s">
        <v>1469</v>
      </c>
      <c r="C1459" s="41"/>
      <c r="D1459" s="58"/>
      <c r="E1459" s="42"/>
      <c r="F1459" s="42"/>
      <c r="G1459" s="44"/>
      <c r="H1459" s="175"/>
      <c r="I1459" s="246">
        <f>IF(I1458=1,1,0)</f>
        <v>1</v>
      </c>
    </row>
    <row r="1460" spans="1:9" s="22" customFormat="1" x14ac:dyDescent="0.3">
      <c r="A1460" s="198"/>
      <c r="B1460" s="43"/>
      <c r="C1460" s="41"/>
      <c r="D1460" s="58"/>
      <c r="E1460" s="42"/>
      <c r="F1460" s="42"/>
      <c r="G1460" s="44"/>
      <c r="H1460" s="175"/>
      <c r="I1460" s="246">
        <f>IF(I1459=1,1,0)</f>
        <v>1</v>
      </c>
    </row>
    <row r="1461" spans="1:9" s="22" customFormat="1" ht="31.5" x14ac:dyDescent="0.25">
      <c r="A1461" s="198">
        <v>200106</v>
      </c>
      <c r="B1461" s="125" t="s">
        <v>1470</v>
      </c>
      <c r="C1461" s="41" t="s">
        <v>23</v>
      </c>
      <c r="D1461" s="42"/>
      <c r="E1461" s="42">
        <v>4.7699999999999996</v>
      </c>
      <c r="F1461" s="42">
        <f>E1461*(1+C$1910)</f>
        <v>5.8513590000000004</v>
      </c>
      <c r="G1461" s="42">
        <f>D1461*F1461</f>
        <v>0</v>
      </c>
      <c r="H1461" s="175"/>
      <c r="I1461" s="246">
        <f>IF(D1461&lt;&gt;0,1,0)</f>
        <v>0</v>
      </c>
    </row>
    <row r="1462" spans="1:9" s="22" customFormat="1" ht="78.75" x14ac:dyDescent="0.25">
      <c r="A1462" s="198"/>
      <c r="B1462" s="126" t="s">
        <v>1471</v>
      </c>
      <c r="C1462" s="41"/>
      <c r="D1462" s="58"/>
      <c r="E1462" s="42"/>
      <c r="F1462" s="42"/>
      <c r="G1462" s="44"/>
      <c r="H1462" s="175"/>
      <c r="I1462" s="246">
        <f>IF(I1461=1,1,0)</f>
        <v>0</v>
      </c>
    </row>
    <row r="1463" spans="1:9" s="22" customFormat="1" x14ac:dyDescent="0.3">
      <c r="A1463" s="198"/>
      <c r="B1463" s="126"/>
      <c r="C1463" s="41"/>
      <c r="D1463" s="58"/>
      <c r="E1463" s="42"/>
      <c r="F1463" s="42"/>
      <c r="G1463" s="44"/>
      <c r="H1463" s="175"/>
      <c r="I1463" s="246">
        <f>IF(I1462=1,1,0)</f>
        <v>0</v>
      </c>
    </row>
    <row r="1464" spans="1:9" s="22" customFormat="1" ht="18.75" x14ac:dyDescent="0.25">
      <c r="A1464" s="198">
        <v>200200</v>
      </c>
      <c r="B1464" s="127" t="s">
        <v>1472</v>
      </c>
      <c r="C1464" s="41"/>
      <c r="D1464" s="58"/>
      <c r="E1464" s="42"/>
      <c r="F1464" s="42"/>
      <c r="G1464" s="44"/>
      <c r="H1464" s="175"/>
      <c r="I1464" s="246">
        <f>IF(D1467&lt;&gt;0,1,IF(D1469&lt;&gt;0,1,IF(D1471&lt;&gt;0,1,IF(D1473&lt;&gt;0,1,0))))</f>
        <v>0</v>
      </c>
    </row>
    <row r="1465" spans="1:9" s="22" customFormat="1" ht="315" x14ac:dyDescent="0.25">
      <c r="A1465" s="198"/>
      <c r="B1465" s="43" t="s">
        <v>1473</v>
      </c>
      <c r="C1465" s="41"/>
      <c r="D1465" s="58"/>
      <c r="E1465" s="42"/>
      <c r="F1465" s="42"/>
      <c r="G1465" s="44"/>
      <c r="H1465" s="175"/>
      <c r="I1465" s="246">
        <f>IF(I1464=1,1,0)</f>
        <v>0</v>
      </c>
    </row>
    <row r="1466" spans="1:9" s="22" customFormat="1" x14ac:dyDescent="0.3">
      <c r="A1466" s="198"/>
      <c r="B1466" s="127"/>
      <c r="C1466" s="41"/>
      <c r="D1466" s="58"/>
      <c r="E1466" s="42"/>
      <c r="F1466" s="42"/>
      <c r="G1466" s="44"/>
      <c r="H1466" s="175"/>
      <c r="I1466" s="246">
        <f>IF(I1465=1,1,0)</f>
        <v>0</v>
      </c>
    </row>
    <row r="1467" spans="1:9" s="22" customFormat="1" ht="31.5" x14ac:dyDescent="0.25">
      <c r="A1467" s="94" t="s">
        <v>1474</v>
      </c>
      <c r="B1467" s="45" t="s">
        <v>1475</v>
      </c>
      <c r="C1467" s="41" t="s">
        <v>23</v>
      </c>
      <c r="D1467" s="42"/>
      <c r="E1467" s="42">
        <v>336.36</v>
      </c>
      <c r="F1467" s="42">
        <f>E1467*(1+C$1910)</f>
        <v>412.61281200000008</v>
      </c>
      <c r="G1467" s="42">
        <f>D1467*F1467</f>
        <v>0</v>
      </c>
      <c r="H1467" s="175"/>
      <c r="I1467" s="246">
        <f>IF(D1467&lt;&gt;0,1,0)</f>
        <v>0</v>
      </c>
    </row>
    <row r="1468" spans="1:9" s="22" customFormat="1" x14ac:dyDescent="0.3">
      <c r="A1468" s="94"/>
      <c r="B1468" s="43"/>
      <c r="C1468" s="41"/>
      <c r="D1468" s="58"/>
      <c r="E1468" s="42"/>
      <c r="F1468" s="42"/>
      <c r="G1468" s="44"/>
      <c r="H1468" s="175"/>
      <c r="I1468" s="246">
        <f>IF(I1467=1,1,0)</f>
        <v>0</v>
      </c>
    </row>
    <row r="1469" spans="1:9" s="22" customFormat="1" ht="31.5" x14ac:dyDescent="0.25">
      <c r="A1469" s="94" t="s">
        <v>1476</v>
      </c>
      <c r="B1469" s="45" t="s">
        <v>1477</v>
      </c>
      <c r="C1469" s="41" t="s">
        <v>23</v>
      </c>
      <c r="D1469" s="42"/>
      <c r="E1469" s="42">
        <v>517.34</v>
      </c>
      <c r="F1469" s="42">
        <f>E1469*(1+C$1910)</f>
        <v>634.62097800000015</v>
      </c>
      <c r="G1469" s="42">
        <f>D1469*F1469</f>
        <v>0</v>
      </c>
      <c r="H1469" s="175"/>
      <c r="I1469" s="246">
        <f>IF(D1469&lt;&gt;0,1,0)</f>
        <v>0</v>
      </c>
    </row>
    <row r="1470" spans="1:9" s="22" customFormat="1" x14ac:dyDescent="0.3">
      <c r="A1470" s="94"/>
      <c r="B1470" s="43"/>
      <c r="C1470" s="41"/>
      <c r="D1470" s="58"/>
      <c r="E1470" s="42"/>
      <c r="F1470" s="42"/>
      <c r="G1470" s="44"/>
      <c r="H1470" s="183"/>
      <c r="I1470" s="246">
        <f>IF(I1469=1,1,0)</f>
        <v>0</v>
      </c>
    </row>
    <row r="1471" spans="1:9" s="22" customFormat="1" ht="31.5" x14ac:dyDescent="0.25">
      <c r="A1471" s="94" t="s">
        <v>1478</v>
      </c>
      <c r="B1471" s="45" t="s">
        <v>1479</v>
      </c>
      <c r="C1471" s="41" t="s">
        <v>23</v>
      </c>
      <c r="D1471" s="42"/>
      <c r="E1471" s="42">
        <v>723.93</v>
      </c>
      <c r="F1471" s="42">
        <f>E1471*(1+C$1910)</f>
        <v>888.04493100000002</v>
      </c>
      <c r="G1471" s="42">
        <f>D1471*F1471</f>
        <v>0</v>
      </c>
      <c r="H1471" s="175"/>
      <c r="I1471" s="246">
        <f>IF(D1471&lt;&gt;0,1,0)</f>
        <v>0</v>
      </c>
    </row>
    <row r="1472" spans="1:9" s="22" customFormat="1" x14ac:dyDescent="0.3">
      <c r="A1472" s="94"/>
      <c r="B1472" s="43"/>
      <c r="C1472" s="41"/>
      <c r="D1472" s="58"/>
      <c r="E1472" s="42"/>
      <c r="F1472" s="42"/>
      <c r="G1472" s="44"/>
      <c r="H1472" s="175"/>
      <c r="I1472" s="246">
        <f>IF(I1471=1,1,0)</f>
        <v>0</v>
      </c>
    </row>
    <row r="1473" spans="1:9" s="22" customFormat="1" ht="18.75" x14ac:dyDescent="0.25">
      <c r="A1473" s="94" t="s">
        <v>1480</v>
      </c>
      <c r="B1473" s="45" t="s">
        <v>1481</v>
      </c>
      <c r="C1473" s="41" t="s">
        <v>19</v>
      </c>
      <c r="D1473" s="42"/>
      <c r="E1473" s="42">
        <v>436.55</v>
      </c>
      <c r="F1473" s="42">
        <f>E1473*(1+C$1910)</f>
        <v>535.51588500000003</v>
      </c>
      <c r="G1473" s="42">
        <f>D1473*F1473</f>
        <v>0</v>
      </c>
      <c r="H1473" s="175"/>
      <c r="I1473" s="246">
        <f>IF(D1473&lt;&gt;0,1,0)</f>
        <v>0</v>
      </c>
    </row>
    <row r="1474" spans="1:9" s="22" customFormat="1" ht="141.75" x14ac:dyDescent="0.25">
      <c r="A1474" s="94"/>
      <c r="B1474" s="43" t="s">
        <v>1482</v>
      </c>
      <c r="C1474" s="41"/>
      <c r="D1474" s="58"/>
      <c r="E1474" s="42"/>
      <c r="F1474" s="42"/>
      <c r="G1474" s="44"/>
      <c r="H1474" s="175"/>
      <c r="I1474" s="246">
        <f>IF(I1473=1,1,0)</f>
        <v>0</v>
      </c>
    </row>
    <row r="1475" spans="1:9" s="22" customFormat="1" x14ac:dyDescent="0.3">
      <c r="A1475" s="94"/>
      <c r="B1475" s="43"/>
      <c r="C1475" s="41"/>
      <c r="D1475" s="58"/>
      <c r="E1475" s="42"/>
      <c r="F1475" s="42"/>
      <c r="G1475" s="44"/>
      <c r="H1475" s="175"/>
      <c r="I1475" s="246">
        <f>IF(I1474=1,1,0)</f>
        <v>0</v>
      </c>
    </row>
    <row r="1476" spans="1:9" s="22" customFormat="1" x14ac:dyDescent="0.3">
      <c r="A1476" s="94" t="s">
        <v>1483</v>
      </c>
      <c r="B1476" s="57" t="s">
        <v>1484</v>
      </c>
      <c r="C1476" s="41"/>
      <c r="D1476" s="58"/>
      <c r="E1476" s="42"/>
      <c r="F1476" s="42"/>
      <c r="G1476" s="44"/>
      <c r="H1476" s="175"/>
      <c r="I1476" s="246">
        <f>IF(D1477&lt;&gt;0,1,IF(D1480&lt;&gt;0,1,IF(D1483&lt;&gt;0,1,IF(D1486&lt;&gt;0,1,IF(D1489&lt;&gt;0,1,IF(D1492&lt;&gt;0,1,0))))))</f>
        <v>0</v>
      </c>
    </row>
    <row r="1477" spans="1:9" s="22" customFormat="1" x14ac:dyDescent="0.3">
      <c r="A1477" s="94" t="s">
        <v>1485</v>
      </c>
      <c r="B1477" s="45" t="s">
        <v>1486</v>
      </c>
      <c r="C1477" s="41" t="s">
        <v>1355</v>
      </c>
      <c r="D1477" s="42"/>
      <c r="E1477" s="83">
        <v>12078.02</v>
      </c>
      <c r="F1477" s="42">
        <f>E1477*(1+C$1910)</f>
        <v>14816.107134000002</v>
      </c>
      <c r="G1477" s="42">
        <f>D1477*F1477</f>
        <v>0</v>
      </c>
      <c r="H1477" s="175"/>
      <c r="I1477" s="246">
        <f>IF(D1477&lt;&gt;0,1,0)</f>
        <v>0</v>
      </c>
    </row>
    <row r="1478" spans="1:9" s="22" customFormat="1" ht="366" customHeight="1" x14ac:dyDescent="0.25">
      <c r="A1478" s="41"/>
      <c r="B1478" s="43" t="s">
        <v>1487</v>
      </c>
      <c r="C1478" s="128"/>
      <c r="D1478" s="58"/>
      <c r="E1478" s="42"/>
      <c r="F1478" s="42"/>
      <c r="G1478" s="44"/>
      <c r="H1478" s="175"/>
      <c r="I1478" s="246">
        <f>IF(I1477=1,1,0)</f>
        <v>0</v>
      </c>
    </row>
    <row r="1479" spans="1:9" s="22" customFormat="1" x14ac:dyDescent="0.3">
      <c r="A1479" s="94"/>
      <c r="B1479" s="43"/>
      <c r="C1479" s="41"/>
      <c r="D1479" s="58"/>
      <c r="E1479" s="42"/>
      <c r="F1479" s="42"/>
      <c r="G1479" s="44"/>
      <c r="H1479" s="175"/>
      <c r="I1479" s="246">
        <f>IF(I1478=1,1,0)</f>
        <v>0</v>
      </c>
    </row>
    <row r="1480" spans="1:9" s="22" customFormat="1" ht="18.75" x14ac:dyDescent="0.25">
      <c r="A1480" s="94" t="s">
        <v>1488</v>
      </c>
      <c r="B1480" s="45" t="s">
        <v>1489</v>
      </c>
      <c r="C1480" s="41" t="s">
        <v>240</v>
      </c>
      <c r="D1480" s="42"/>
      <c r="E1480" s="42">
        <v>173.46</v>
      </c>
      <c r="F1480" s="42">
        <f>E1480*(1+C$1910)</f>
        <v>212.78338200000002</v>
      </c>
      <c r="G1480" s="42">
        <f>D1480*F1480</f>
        <v>0</v>
      </c>
      <c r="H1480" s="175"/>
      <c r="I1480" s="246">
        <f>IF(D1480&lt;&gt;0,1,0)</f>
        <v>0</v>
      </c>
    </row>
    <row r="1481" spans="1:9" s="22" customFormat="1" ht="78.75" x14ac:dyDescent="0.25">
      <c r="A1481" s="94"/>
      <c r="B1481" s="43" t="s">
        <v>1490</v>
      </c>
      <c r="C1481" s="41"/>
      <c r="D1481" s="58"/>
      <c r="E1481" s="42"/>
      <c r="F1481" s="42"/>
      <c r="G1481" s="44"/>
      <c r="H1481" s="175"/>
      <c r="I1481" s="246">
        <f>IF(I1480=1,1,0)</f>
        <v>0</v>
      </c>
    </row>
    <row r="1482" spans="1:9" s="22" customFormat="1" x14ac:dyDescent="0.3">
      <c r="A1482" s="94"/>
      <c r="B1482" s="43"/>
      <c r="C1482" s="41"/>
      <c r="D1482" s="58"/>
      <c r="E1482" s="42"/>
      <c r="F1482" s="42"/>
      <c r="G1482" s="44"/>
      <c r="H1482" s="175"/>
      <c r="I1482" s="246">
        <f>IF(I1481=1,1,0)</f>
        <v>0</v>
      </c>
    </row>
    <row r="1483" spans="1:9" s="22" customFormat="1" ht="31.5" x14ac:dyDescent="0.25">
      <c r="A1483" s="94" t="s">
        <v>1491</v>
      </c>
      <c r="B1483" s="45" t="s">
        <v>1267</v>
      </c>
      <c r="C1483" s="41" t="s">
        <v>19</v>
      </c>
      <c r="D1483" s="42"/>
      <c r="E1483" s="42">
        <v>42.75</v>
      </c>
      <c r="F1483" s="42">
        <f>E1483*(1+C$1910)</f>
        <v>52.441425000000002</v>
      </c>
      <c r="G1483" s="42">
        <f>D1483*F1483</f>
        <v>0</v>
      </c>
      <c r="H1483" s="175"/>
      <c r="I1483" s="246">
        <f>IF(D1483&lt;&gt;0,1,0)</f>
        <v>0</v>
      </c>
    </row>
    <row r="1484" spans="1:9" s="22" customFormat="1" ht="67.5" customHeight="1" x14ac:dyDescent="0.25">
      <c r="A1484" s="94"/>
      <c r="B1484" s="43" t="s">
        <v>1492</v>
      </c>
      <c r="C1484" s="41"/>
      <c r="D1484" s="58"/>
      <c r="E1484" s="42"/>
      <c r="F1484" s="42"/>
      <c r="G1484" s="44"/>
      <c r="H1484" s="175"/>
      <c r="I1484" s="246">
        <f>IF(I1483=1,1,0)</f>
        <v>0</v>
      </c>
    </row>
    <row r="1485" spans="1:9" s="22" customFormat="1" x14ac:dyDescent="0.3">
      <c r="A1485" s="94"/>
      <c r="B1485" s="43"/>
      <c r="C1485" s="41"/>
      <c r="D1485" s="58"/>
      <c r="E1485" s="42"/>
      <c r="F1485" s="42"/>
      <c r="G1485" s="44"/>
      <c r="H1485" s="175"/>
      <c r="I1485" s="246">
        <f>IF(I1484=1,1,0)</f>
        <v>0</v>
      </c>
    </row>
    <row r="1486" spans="1:9" s="22" customFormat="1" ht="31.5" x14ac:dyDescent="0.25">
      <c r="A1486" s="94" t="s">
        <v>1493</v>
      </c>
      <c r="B1486" s="45" t="s">
        <v>1494</v>
      </c>
      <c r="C1486" s="41" t="s">
        <v>230</v>
      </c>
      <c r="D1486" s="42"/>
      <c r="E1486" s="42">
        <v>34.729999999999997</v>
      </c>
      <c r="F1486" s="42">
        <f>E1486*(1+C$1910)</f>
        <v>42.603290999999999</v>
      </c>
      <c r="G1486" s="42">
        <f>D1486*F1486</f>
        <v>0</v>
      </c>
      <c r="H1486" s="175"/>
      <c r="I1486" s="246">
        <f>IF(D1486&lt;&gt;0,1,0)</f>
        <v>0</v>
      </c>
    </row>
    <row r="1487" spans="1:9" s="22" customFormat="1" ht="78.75" x14ac:dyDescent="0.25">
      <c r="A1487" s="94"/>
      <c r="B1487" s="43" t="s">
        <v>1495</v>
      </c>
      <c r="C1487" s="41"/>
      <c r="D1487" s="58"/>
      <c r="E1487" s="42"/>
      <c r="F1487" s="42"/>
      <c r="G1487" s="44"/>
      <c r="H1487" s="175"/>
      <c r="I1487" s="246">
        <f>IF(I1486=1,1,0)</f>
        <v>0</v>
      </c>
    </row>
    <row r="1488" spans="1:9" s="22" customFormat="1" x14ac:dyDescent="0.3">
      <c r="A1488" s="94"/>
      <c r="B1488" s="43"/>
      <c r="C1488" s="41"/>
      <c r="D1488" s="58"/>
      <c r="E1488" s="42"/>
      <c r="F1488" s="42"/>
      <c r="G1488" s="44"/>
      <c r="H1488" s="175"/>
      <c r="I1488" s="246">
        <f>IF(I1487=1,1,0)</f>
        <v>0</v>
      </c>
    </row>
    <row r="1489" spans="1:9" s="22" customFormat="1" ht="47.25" x14ac:dyDescent="0.25">
      <c r="A1489" s="94" t="s">
        <v>1496</v>
      </c>
      <c r="B1489" s="51" t="s">
        <v>1497</v>
      </c>
      <c r="C1489" s="41" t="s">
        <v>240</v>
      </c>
      <c r="D1489" s="42"/>
      <c r="E1489" s="42">
        <v>747.85</v>
      </c>
      <c r="F1489" s="42">
        <f>E1489*(1+C$1910)</f>
        <v>917.38759500000015</v>
      </c>
      <c r="G1489" s="42">
        <f>D1489*F1489</f>
        <v>0</v>
      </c>
      <c r="H1489" s="175"/>
      <c r="I1489" s="246">
        <f>IF(D1489&lt;&gt;0,1,0)</f>
        <v>0</v>
      </c>
    </row>
    <row r="1490" spans="1:9" s="22" customFormat="1" ht="141.75" x14ac:dyDescent="0.25">
      <c r="A1490" s="94"/>
      <c r="B1490" s="53" t="s">
        <v>1498</v>
      </c>
      <c r="C1490" s="41"/>
      <c r="D1490" s="58"/>
      <c r="E1490" s="42"/>
      <c r="F1490" s="42"/>
      <c r="G1490" s="44"/>
      <c r="H1490" s="191"/>
      <c r="I1490" s="246">
        <f>IF(I1489=1,1,0)</f>
        <v>0</v>
      </c>
    </row>
    <row r="1491" spans="1:9" s="22" customFormat="1" x14ac:dyDescent="0.3">
      <c r="A1491" s="94"/>
      <c r="B1491" s="43"/>
      <c r="C1491" s="41"/>
      <c r="D1491" s="58"/>
      <c r="E1491" s="42"/>
      <c r="F1491" s="42"/>
      <c r="G1491" s="44"/>
      <c r="H1491" s="175"/>
      <c r="I1491" s="246">
        <f>IF(I1490=1,1,0)</f>
        <v>0</v>
      </c>
    </row>
    <row r="1492" spans="1:9" s="22" customFormat="1" ht="18.75" customHeight="1" x14ac:dyDescent="0.25">
      <c r="A1492" s="94" t="s">
        <v>1499</v>
      </c>
      <c r="B1492" s="45" t="s">
        <v>1500</v>
      </c>
      <c r="C1492" s="41" t="s">
        <v>19</v>
      </c>
      <c r="D1492" s="42"/>
      <c r="E1492" s="42">
        <v>20</v>
      </c>
      <c r="F1492" s="42">
        <f>E1492*(1+C$1910)</f>
        <v>24.534000000000002</v>
      </c>
      <c r="G1492" s="42">
        <f>D1492*F1492</f>
        <v>0</v>
      </c>
      <c r="H1492" s="175"/>
      <c r="I1492" s="246">
        <f>IF(D1492&lt;&gt;0,1,0)</f>
        <v>0</v>
      </c>
    </row>
    <row r="1493" spans="1:9" s="22" customFormat="1" ht="47.25" x14ac:dyDescent="0.25">
      <c r="A1493" s="94"/>
      <c r="B1493" s="43" t="s">
        <v>1501</v>
      </c>
      <c r="C1493" s="41"/>
      <c r="D1493" s="58"/>
      <c r="E1493" s="42"/>
      <c r="F1493" s="42"/>
      <c r="G1493" s="44"/>
      <c r="H1493" s="175"/>
      <c r="I1493" s="246">
        <f>IF(I1492=1,1,0)</f>
        <v>0</v>
      </c>
    </row>
    <row r="1494" spans="1:9" s="22" customFormat="1" ht="18.75" customHeight="1" x14ac:dyDescent="0.3">
      <c r="A1494" s="94"/>
      <c r="B1494" s="43"/>
      <c r="C1494" s="41"/>
      <c r="D1494" s="58"/>
      <c r="E1494" s="42"/>
      <c r="F1494" s="42"/>
      <c r="G1494" s="44"/>
      <c r="H1494" s="175"/>
      <c r="I1494" s="246">
        <f>IF(I1493=1,1,0)</f>
        <v>0</v>
      </c>
    </row>
    <row r="1495" spans="1:9" s="22" customFormat="1" ht="18.75" customHeight="1" x14ac:dyDescent="0.3">
      <c r="A1495" s="94" t="s">
        <v>1502</v>
      </c>
      <c r="B1495" s="57" t="s">
        <v>1503</v>
      </c>
      <c r="C1495" s="41"/>
      <c r="D1495" s="58"/>
      <c r="E1495" s="42"/>
      <c r="F1495" s="42"/>
      <c r="G1495" s="44"/>
      <c r="H1495" s="175"/>
      <c r="I1495" s="246">
        <f>IF(D1496&lt;&gt;0,1,IF(D1499&lt;&gt;0,1,IF(D1502&lt;&gt;0,1,IF(D1505&lt;&gt;0,1,0))))</f>
        <v>0</v>
      </c>
    </row>
    <row r="1496" spans="1:9" s="22" customFormat="1" ht="31.5" x14ac:dyDescent="0.25">
      <c r="A1496" s="94" t="s">
        <v>1504</v>
      </c>
      <c r="B1496" s="45" t="s">
        <v>1505</v>
      </c>
      <c r="C1496" s="41" t="s">
        <v>31</v>
      </c>
      <c r="D1496" s="42"/>
      <c r="E1496" s="42">
        <v>191.17</v>
      </c>
      <c r="F1496" s="42">
        <f>E1496*(1+C$1910)</f>
        <v>234.508239</v>
      </c>
      <c r="G1496" s="42">
        <f>D1496*F1496</f>
        <v>0</v>
      </c>
      <c r="H1496" s="175"/>
      <c r="I1496" s="246">
        <f>IF(D1496&lt;&gt;0,1,0)</f>
        <v>0</v>
      </c>
    </row>
    <row r="1497" spans="1:9" s="22" customFormat="1" ht="164.25" customHeight="1" x14ac:dyDescent="0.25">
      <c r="A1497" s="94"/>
      <c r="B1497" s="53" t="s">
        <v>1506</v>
      </c>
      <c r="C1497" s="41"/>
      <c r="D1497" s="58"/>
      <c r="E1497" s="42"/>
      <c r="F1497" s="42"/>
      <c r="G1497" s="44"/>
      <c r="H1497" s="175"/>
      <c r="I1497" s="246">
        <f>IF(I1496=1,1,0)</f>
        <v>0</v>
      </c>
    </row>
    <row r="1498" spans="1:9" s="22" customFormat="1" x14ac:dyDescent="0.3">
      <c r="A1498" s="94"/>
      <c r="B1498" s="43"/>
      <c r="C1498" s="41"/>
      <c r="D1498" s="58"/>
      <c r="E1498" s="42"/>
      <c r="F1498" s="42"/>
      <c r="G1498" s="44"/>
      <c r="H1498" s="175"/>
      <c r="I1498" s="246">
        <f>IF(I1497=1,1,0)</f>
        <v>0</v>
      </c>
    </row>
    <row r="1499" spans="1:9" s="22" customFormat="1" ht="31.5" x14ac:dyDescent="0.25">
      <c r="A1499" s="94" t="s">
        <v>1507</v>
      </c>
      <c r="B1499" s="45" t="s">
        <v>1508</v>
      </c>
      <c r="C1499" s="41" t="s">
        <v>31</v>
      </c>
      <c r="D1499" s="42"/>
      <c r="E1499" s="42">
        <v>204.16</v>
      </c>
      <c r="F1499" s="42">
        <f>E1499*(1+C$1910)</f>
        <v>250.44307200000003</v>
      </c>
      <c r="G1499" s="42">
        <f>D1499*F1499</f>
        <v>0</v>
      </c>
      <c r="H1499" s="175"/>
      <c r="I1499" s="246">
        <f>IF(D1499&lt;&gt;0,1,0)</f>
        <v>0</v>
      </c>
    </row>
    <row r="1500" spans="1:9" s="22" customFormat="1" ht="156" customHeight="1" x14ac:dyDescent="0.25">
      <c r="A1500" s="94"/>
      <c r="B1500" s="53" t="s">
        <v>1506</v>
      </c>
      <c r="C1500" s="41"/>
      <c r="D1500" s="58"/>
      <c r="E1500" s="42"/>
      <c r="F1500" s="42"/>
      <c r="G1500" s="44"/>
      <c r="H1500" s="175"/>
      <c r="I1500" s="246">
        <f>IF(I1499=1,1,0)</f>
        <v>0</v>
      </c>
    </row>
    <row r="1501" spans="1:9" s="22" customFormat="1" x14ac:dyDescent="0.3">
      <c r="A1501" s="94"/>
      <c r="B1501" s="43"/>
      <c r="C1501" s="41"/>
      <c r="D1501" s="58"/>
      <c r="E1501" s="42"/>
      <c r="F1501" s="42"/>
      <c r="G1501" s="44"/>
      <c r="H1501" s="175"/>
      <c r="I1501" s="246">
        <f>IF(I1500=1,1,0)</f>
        <v>0</v>
      </c>
    </row>
    <row r="1502" spans="1:9" s="22" customFormat="1" ht="31.5" x14ac:dyDescent="0.25">
      <c r="A1502" s="94" t="s">
        <v>1509</v>
      </c>
      <c r="B1502" s="45" t="s">
        <v>1510</v>
      </c>
      <c r="C1502" s="41" t="s">
        <v>19</v>
      </c>
      <c r="D1502" s="42"/>
      <c r="E1502" s="42">
        <v>211.58</v>
      </c>
      <c r="F1502" s="42">
        <f>E1502*(1+C$1910)</f>
        <v>259.54518600000006</v>
      </c>
      <c r="G1502" s="42">
        <f>D1502*F1502</f>
        <v>0</v>
      </c>
      <c r="H1502" s="175"/>
      <c r="I1502" s="246">
        <f>IF(D1502&lt;&gt;0,1,0)</f>
        <v>0</v>
      </c>
    </row>
    <row r="1503" spans="1:9" s="22" customFormat="1" ht="167.25" customHeight="1" x14ac:dyDescent="0.25">
      <c r="A1503" s="94"/>
      <c r="B1503" s="53" t="s">
        <v>1506</v>
      </c>
      <c r="C1503" s="41"/>
      <c r="D1503" s="58"/>
      <c r="E1503" s="42"/>
      <c r="F1503" s="42"/>
      <c r="G1503" s="44"/>
      <c r="H1503" s="175"/>
      <c r="I1503" s="246">
        <f>IF(I1502=1,1,0)</f>
        <v>0</v>
      </c>
    </row>
    <row r="1504" spans="1:9" s="22" customFormat="1" x14ac:dyDescent="0.3">
      <c r="A1504" s="94"/>
      <c r="B1504" s="43"/>
      <c r="C1504" s="41"/>
      <c r="D1504" s="58"/>
      <c r="E1504" s="42"/>
      <c r="F1504" s="42"/>
      <c r="G1504" s="44"/>
      <c r="H1504" s="175"/>
      <c r="I1504" s="246">
        <f>IF(I1503=1,1,0)</f>
        <v>0</v>
      </c>
    </row>
    <row r="1505" spans="1:9" s="22" customFormat="1" ht="18.75" x14ac:dyDescent="0.25">
      <c r="A1505" s="94" t="s">
        <v>1511</v>
      </c>
      <c r="B1505" s="51" t="s">
        <v>1512</v>
      </c>
      <c r="C1505" s="41" t="s">
        <v>19</v>
      </c>
      <c r="D1505" s="42"/>
      <c r="E1505" s="42">
        <v>97.61</v>
      </c>
      <c r="F1505" s="42">
        <f>E1505*(1+C$1910)</f>
        <v>119.73818700000001</v>
      </c>
      <c r="G1505" s="42">
        <f>D1505*F1505</f>
        <v>0</v>
      </c>
      <c r="H1505" s="175"/>
      <c r="I1505" s="246">
        <f>IF(D1505&lt;&gt;0,1,0)</f>
        <v>0</v>
      </c>
    </row>
    <row r="1506" spans="1:9" s="22" customFormat="1" ht="94.5" x14ac:dyDescent="0.25">
      <c r="A1506" s="94"/>
      <c r="B1506" s="53" t="s">
        <v>1513</v>
      </c>
      <c r="C1506" s="41"/>
      <c r="D1506" s="58"/>
      <c r="E1506" s="42"/>
      <c r="F1506" s="42"/>
      <c r="G1506" s="44"/>
      <c r="H1506" s="175"/>
      <c r="I1506" s="246">
        <f>IF(I1505=1,1,0)</f>
        <v>0</v>
      </c>
    </row>
    <row r="1507" spans="1:9" s="22" customFormat="1" x14ac:dyDescent="0.3">
      <c r="A1507" s="94"/>
      <c r="B1507" s="43"/>
      <c r="C1507" s="41"/>
      <c r="D1507" s="58"/>
      <c r="E1507" s="42"/>
      <c r="F1507" s="42"/>
      <c r="G1507" s="44"/>
      <c r="H1507" s="175"/>
      <c r="I1507" s="246">
        <f>IF(I1506=1,1,0)</f>
        <v>0</v>
      </c>
    </row>
    <row r="1508" spans="1:9" s="22" customFormat="1" ht="18.75" x14ac:dyDescent="0.25">
      <c r="A1508" s="94" t="s">
        <v>1514</v>
      </c>
      <c r="B1508" s="57" t="s">
        <v>1515</v>
      </c>
      <c r="C1508" s="41"/>
      <c r="D1508" s="58"/>
      <c r="E1508" s="42"/>
      <c r="F1508" s="42"/>
      <c r="G1508" s="44"/>
      <c r="H1508" s="175"/>
      <c r="I1508" s="246">
        <f>IF(D1509&lt;&gt;0,1,0)</f>
        <v>0</v>
      </c>
    </row>
    <row r="1509" spans="1:9" s="22" customFormat="1" ht="18.75" x14ac:dyDescent="0.25">
      <c r="A1509" s="94" t="s">
        <v>1516</v>
      </c>
      <c r="B1509" s="45" t="s">
        <v>1517</v>
      </c>
      <c r="C1509" s="41" t="s">
        <v>27</v>
      </c>
      <c r="D1509" s="42"/>
      <c r="E1509" s="83">
        <v>22885.200000000001</v>
      </c>
      <c r="F1509" s="42">
        <f>E1509*(1+C$1910)</f>
        <v>28073.274840000005</v>
      </c>
      <c r="G1509" s="42">
        <f>D1509*F1509</f>
        <v>0</v>
      </c>
      <c r="H1509" s="175"/>
      <c r="I1509" s="246">
        <f>IF(D1509&lt;&gt;0,1,0)</f>
        <v>0</v>
      </c>
    </row>
    <row r="1510" spans="1:9" s="22" customFormat="1" ht="141.75" x14ac:dyDescent="0.25">
      <c r="A1510" s="94"/>
      <c r="B1510" s="53" t="s">
        <v>1518</v>
      </c>
      <c r="C1510" s="41"/>
      <c r="D1510" s="58"/>
      <c r="E1510" s="42"/>
      <c r="F1510" s="42"/>
      <c r="G1510" s="44"/>
      <c r="H1510" s="175"/>
      <c r="I1510" s="246">
        <f>IF(I1509=1,1,0)</f>
        <v>0</v>
      </c>
    </row>
    <row r="1511" spans="1:9" s="22" customFormat="1" x14ac:dyDescent="0.3">
      <c r="A1511" s="94"/>
      <c r="B1511" s="43"/>
      <c r="C1511" s="41"/>
      <c r="D1511" s="58"/>
      <c r="E1511" s="42"/>
      <c r="F1511" s="42"/>
      <c r="G1511" s="44"/>
      <c r="H1511" s="175"/>
      <c r="I1511" s="246">
        <f>IF(I1510=1,1,0)</f>
        <v>0</v>
      </c>
    </row>
    <row r="1512" spans="1:9" s="22" customFormat="1" ht="18" customHeight="1" x14ac:dyDescent="0.3">
      <c r="A1512" s="223" t="s">
        <v>1968</v>
      </c>
      <c r="B1512" s="225"/>
      <c r="C1512" s="217"/>
      <c r="D1512" s="238"/>
      <c r="E1512" s="209" t="s">
        <v>67</v>
      </c>
      <c r="F1512" s="237"/>
      <c r="G1512" s="66">
        <f>SUM(G1445:G1511)</f>
        <v>300.40656300000006</v>
      </c>
      <c r="H1512" s="175"/>
      <c r="I1512" s="245" t="s">
        <v>1973</v>
      </c>
    </row>
    <row r="1513" spans="1:9" s="22" customFormat="1" x14ac:dyDescent="0.3">
      <c r="A1513" s="172">
        <v>210000</v>
      </c>
      <c r="B1513" s="228" t="s">
        <v>1519</v>
      </c>
      <c r="C1513" s="208"/>
      <c r="D1513" s="233"/>
      <c r="E1513" s="230"/>
      <c r="F1513" s="230"/>
      <c r="G1513" s="232"/>
      <c r="H1513" s="175"/>
      <c r="I1513" s="245" t="s">
        <v>1973</v>
      </c>
    </row>
    <row r="1514" spans="1:9" s="22" customFormat="1" ht="18.75" x14ac:dyDescent="0.25">
      <c r="A1514" s="94" t="s">
        <v>1520</v>
      </c>
      <c r="B1514" s="57" t="s">
        <v>1521</v>
      </c>
      <c r="C1514" s="41"/>
      <c r="D1514" s="58"/>
      <c r="E1514" s="42"/>
      <c r="F1514" s="42"/>
      <c r="G1514" s="44"/>
      <c r="H1514" s="175"/>
      <c r="I1514" s="246">
        <f>IF(D1517&lt;&gt;0,1,IF(D1519&lt;&gt;0,1,IF(D1521&lt;&gt;0,1,IF(D1523&lt;&gt;0,1,IF(D1525&lt;&gt;0,1,IF(D1527&lt;&gt;0,1,0))))))</f>
        <v>0</v>
      </c>
    </row>
    <row r="1515" spans="1:9" s="22" customFormat="1" ht="126" x14ac:dyDescent="0.25">
      <c r="A1515" s="94"/>
      <c r="B1515" s="43" t="s">
        <v>1522</v>
      </c>
      <c r="C1515" s="41"/>
      <c r="D1515" s="58"/>
      <c r="E1515" s="42"/>
      <c r="F1515" s="42"/>
      <c r="G1515" s="44"/>
      <c r="H1515" s="175"/>
      <c r="I1515" s="246">
        <f>IF(I1514=1,1,0)</f>
        <v>0</v>
      </c>
    </row>
    <row r="1516" spans="1:9" s="22" customFormat="1" x14ac:dyDescent="0.3">
      <c r="A1516" s="94"/>
      <c r="B1516" s="43"/>
      <c r="C1516" s="41"/>
      <c r="D1516" s="58"/>
      <c r="E1516" s="42"/>
      <c r="F1516" s="42"/>
      <c r="G1516" s="44"/>
      <c r="H1516" s="175"/>
      <c r="I1516" s="246">
        <f>IF(I1515=1,1,0)</f>
        <v>0</v>
      </c>
    </row>
    <row r="1517" spans="1:9" s="22" customFormat="1" ht="18.75" x14ac:dyDescent="0.25">
      <c r="A1517" s="94" t="s">
        <v>1523</v>
      </c>
      <c r="B1517" s="51" t="s">
        <v>1524</v>
      </c>
      <c r="C1517" s="41" t="s">
        <v>27</v>
      </c>
      <c r="D1517" s="42"/>
      <c r="E1517" s="42">
        <v>10222.200000000001</v>
      </c>
      <c r="F1517" s="42">
        <f>E1517*(1+C$1910)</f>
        <v>12539.572740000001</v>
      </c>
      <c r="G1517" s="42">
        <f>D1517*F1517</f>
        <v>0</v>
      </c>
      <c r="H1517" s="175"/>
      <c r="I1517" s="246">
        <f>IF(D1517&lt;&gt;0,1,0)</f>
        <v>0</v>
      </c>
    </row>
    <row r="1518" spans="1:9" s="22" customFormat="1" x14ac:dyDescent="0.3">
      <c r="A1518" s="94"/>
      <c r="B1518" s="92"/>
      <c r="C1518" s="41"/>
      <c r="D1518" s="58"/>
      <c r="E1518" s="42"/>
      <c r="F1518" s="42"/>
      <c r="G1518" s="44"/>
      <c r="H1518" s="183"/>
      <c r="I1518" s="246">
        <f>IF(I1517=1,1,0)</f>
        <v>0</v>
      </c>
    </row>
    <row r="1519" spans="1:9" s="22" customFormat="1" ht="18.75" x14ac:dyDescent="0.25">
      <c r="A1519" s="94" t="s">
        <v>1525</v>
      </c>
      <c r="B1519" s="51" t="s">
        <v>1526</v>
      </c>
      <c r="C1519" s="41" t="s">
        <v>27</v>
      </c>
      <c r="D1519" s="42"/>
      <c r="E1519" s="42">
        <v>12181.65</v>
      </c>
      <c r="F1519" s="42">
        <f>E1519*(1+C$1910)</f>
        <v>14943.230055000002</v>
      </c>
      <c r="G1519" s="42">
        <f>D1519*F1519</f>
        <v>0</v>
      </c>
      <c r="H1519" s="175"/>
      <c r="I1519" s="246">
        <f>IF(D1519&lt;&gt;0,1,0)</f>
        <v>0</v>
      </c>
    </row>
    <row r="1520" spans="1:9" s="22" customFormat="1" x14ac:dyDescent="0.3">
      <c r="A1520" s="94"/>
      <c r="B1520" s="92"/>
      <c r="C1520" s="41"/>
      <c r="D1520" s="58"/>
      <c r="E1520" s="42"/>
      <c r="F1520" s="42"/>
      <c r="G1520" s="44"/>
      <c r="H1520" s="183"/>
      <c r="I1520" s="246">
        <f>IF(I1519=1,1,0)</f>
        <v>0</v>
      </c>
    </row>
    <row r="1521" spans="1:9" s="22" customFormat="1" ht="18.75" x14ac:dyDescent="0.25">
      <c r="A1521" s="94" t="s">
        <v>1527</v>
      </c>
      <c r="B1521" s="51" t="s">
        <v>1528</v>
      </c>
      <c r="C1521" s="41" t="s">
        <v>27</v>
      </c>
      <c r="D1521" s="42"/>
      <c r="E1521" s="42">
        <v>16100.56</v>
      </c>
      <c r="F1521" s="42">
        <f>E1521*(1+C$1910)</f>
        <v>19750.556952000003</v>
      </c>
      <c r="G1521" s="42">
        <f>D1521*F1521</f>
        <v>0</v>
      </c>
      <c r="H1521" s="175"/>
      <c r="I1521" s="246">
        <f>IF(D1521&lt;&gt;0,1,0)</f>
        <v>0</v>
      </c>
    </row>
    <row r="1522" spans="1:9" s="22" customFormat="1" x14ac:dyDescent="0.3">
      <c r="A1522" s="94"/>
      <c r="B1522" s="92"/>
      <c r="C1522" s="41"/>
      <c r="D1522" s="58"/>
      <c r="E1522" s="42"/>
      <c r="F1522" s="42"/>
      <c r="G1522" s="44"/>
      <c r="H1522" s="183"/>
      <c r="I1522" s="246">
        <f>IF(I1521=1,1,0)</f>
        <v>0</v>
      </c>
    </row>
    <row r="1523" spans="1:9" s="22" customFormat="1" ht="18.75" x14ac:dyDescent="0.25">
      <c r="A1523" s="94" t="s">
        <v>1529</v>
      </c>
      <c r="B1523" s="51" t="s">
        <v>1530</v>
      </c>
      <c r="C1523" s="41" t="s">
        <v>27</v>
      </c>
      <c r="D1523" s="42"/>
      <c r="E1523" s="42">
        <v>18699.419999999998</v>
      </c>
      <c r="F1523" s="42">
        <f>E1523*(1+C$1910)</f>
        <v>22938.578514000001</v>
      </c>
      <c r="G1523" s="42">
        <f>D1523*F1523</f>
        <v>0</v>
      </c>
      <c r="H1523" s="175"/>
      <c r="I1523" s="246">
        <f>IF(D1523&lt;&gt;0,1,0)</f>
        <v>0</v>
      </c>
    </row>
    <row r="1524" spans="1:9" s="22" customFormat="1" x14ac:dyDescent="0.3">
      <c r="A1524" s="94"/>
      <c r="B1524" s="92"/>
      <c r="C1524" s="41"/>
      <c r="D1524" s="58"/>
      <c r="E1524" s="42"/>
      <c r="F1524" s="42"/>
      <c r="G1524" s="44"/>
      <c r="H1524" s="183"/>
      <c r="I1524" s="246">
        <f>IF(I1523=1,1,0)</f>
        <v>0</v>
      </c>
    </row>
    <row r="1525" spans="1:9" s="22" customFormat="1" ht="18.75" x14ac:dyDescent="0.25">
      <c r="A1525" s="94" t="s">
        <v>1531</v>
      </c>
      <c r="B1525" s="51" t="s">
        <v>1532</v>
      </c>
      <c r="C1525" s="41" t="s">
        <v>27</v>
      </c>
      <c r="D1525" s="42"/>
      <c r="E1525" s="42">
        <v>21898.639999999999</v>
      </c>
      <c r="F1525" s="42">
        <f>E1525*(1+C$1910)</f>
        <v>26863.061688000002</v>
      </c>
      <c r="G1525" s="42">
        <f>D1525*F1525</f>
        <v>0</v>
      </c>
      <c r="H1525" s="175"/>
      <c r="I1525" s="246">
        <f>IF(D1525&lt;&gt;0,1,0)</f>
        <v>0</v>
      </c>
    </row>
    <row r="1526" spans="1:9" s="22" customFormat="1" x14ac:dyDescent="0.3">
      <c r="A1526" s="94"/>
      <c r="B1526" s="92"/>
      <c r="C1526" s="41"/>
      <c r="D1526" s="58"/>
      <c r="E1526" s="42"/>
      <c r="F1526" s="42"/>
      <c r="G1526" s="44"/>
      <c r="H1526" s="183"/>
      <c r="I1526" s="246">
        <f>IF(I1525=1,1,0)</f>
        <v>0</v>
      </c>
    </row>
    <row r="1527" spans="1:9" s="22" customFormat="1" ht="18.75" x14ac:dyDescent="0.25">
      <c r="A1527" s="94" t="s">
        <v>1533</v>
      </c>
      <c r="B1527" s="51" t="s">
        <v>1534</v>
      </c>
      <c r="C1527" s="41" t="s">
        <v>27</v>
      </c>
      <c r="D1527" s="42"/>
      <c r="E1527" s="42">
        <v>23679.54</v>
      </c>
      <c r="F1527" s="42">
        <f>E1527*(1+C$1910)</f>
        <v>29047.691718000005</v>
      </c>
      <c r="G1527" s="42">
        <f>D1527*F1527</f>
        <v>0</v>
      </c>
      <c r="H1527" s="175"/>
      <c r="I1527" s="246">
        <f>IF(D1527&lt;&gt;0,1,0)</f>
        <v>0</v>
      </c>
    </row>
    <row r="1528" spans="1:9" s="22" customFormat="1" x14ac:dyDescent="0.3">
      <c r="A1528" s="94"/>
      <c r="B1528" s="45"/>
      <c r="C1528" s="41"/>
      <c r="D1528" s="58"/>
      <c r="E1528" s="42"/>
      <c r="F1528" s="42"/>
      <c r="G1528" s="44"/>
      <c r="H1528" s="183"/>
      <c r="I1528" s="246">
        <f>IF(I1527=1,1,0)</f>
        <v>0</v>
      </c>
    </row>
    <row r="1529" spans="1:9" s="22" customFormat="1" ht="18.75" x14ac:dyDescent="0.25">
      <c r="A1529" s="94" t="s">
        <v>1535</v>
      </c>
      <c r="B1529" s="57" t="s">
        <v>1536</v>
      </c>
      <c r="C1529" s="41"/>
      <c r="D1529" s="58"/>
      <c r="E1529" s="42"/>
      <c r="F1529" s="42"/>
      <c r="G1529" s="44"/>
      <c r="H1529" s="175"/>
      <c r="I1529" s="246">
        <f>IF(D1532&lt;&gt;0,1,IF(D1534&lt;&gt;0,1,0))</f>
        <v>0</v>
      </c>
    </row>
    <row r="1530" spans="1:9" s="22" customFormat="1" ht="126" x14ac:dyDescent="0.25">
      <c r="A1530" s="94"/>
      <c r="B1530" s="43" t="s">
        <v>1537</v>
      </c>
      <c r="C1530" s="41"/>
      <c r="D1530" s="58"/>
      <c r="E1530" s="42"/>
      <c r="F1530" s="42"/>
      <c r="G1530" s="44"/>
      <c r="H1530" s="175"/>
      <c r="I1530" s="246">
        <f>IF(I1529=1,1,0)</f>
        <v>0</v>
      </c>
    </row>
    <row r="1531" spans="1:9" s="22" customFormat="1" x14ac:dyDescent="0.3">
      <c r="A1531" s="94"/>
      <c r="B1531" s="43"/>
      <c r="C1531" s="41"/>
      <c r="D1531" s="58"/>
      <c r="E1531" s="42"/>
      <c r="F1531" s="42"/>
      <c r="G1531" s="44"/>
      <c r="H1531" s="175"/>
      <c r="I1531" s="246">
        <f>IF(I1530=1,1,0)</f>
        <v>0</v>
      </c>
    </row>
    <row r="1532" spans="1:9" s="22" customFormat="1" ht="18.75" x14ac:dyDescent="0.25">
      <c r="A1532" s="94" t="s">
        <v>1538</v>
      </c>
      <c r="B1532" s="45" t="s">
        <v>1539</v>
      </c>
      <c r="C1532" s="41" t="s">
        <v>27</v>
      </c>
      <c r="D1532" s="42"/>
      <c r="E1532" s="42">
        <v>1949.16</v>
      </c>
      <c r="F1532" s="42">
        <f>E1532*(1+C$1910)</f>
        <v>2391.0345720000005</v>
      </c>
      <c r="G1532" s="42">
        <f>D1532*F1532</f>
        <v>0</v>
      </c>
      <c r="H1532" s="175"/>
      <c r="I1532" s="246">
        <f>IF(D1532&lt;&gt;0,1,0)</f>
        <v>0</v>
      </c>
    </row>
    <row r="1533" spans="1:9" s="22" customFormat="1" x14ac:dyDescent="0.3">
      <c r="A1533" s="94"/>
      <c r="B1533" s="45"/>
      <c r="C1533" s="41"/>
      <c r="D1533" s="58"/>
      <c r="E1533" s="42"/>
      <c r="F1533" s="42"/>
      <c r="G1533" s="44"/>
      <c r="H1533" s="183"/>
      <c r="I1533" s="246">
        <f>IF(I1532=1,1,0)</f>
        <v>0</v>
      </c>
    </row>
    <row r="1534" spans="1:9" s="22" customFormat="1" ht="18.75" x14ac:dyDescent="0.25">
      <c r="A1534" s="94" t="s">
        <v>1540</v>
      </c>
      <c r="B1534" s="45" t="s">
        <v>1541</v>
      </c>
      <c r="C1534" s="41" t="s">
        <v>27</v>
      </c>
      <c r="D1534" s="42"/>
      <c r="E1534" s="42">
        <v>4134.0600000000004</v>
      </c>
      <c r="F1534" s="42">
        <f>E1534*(1+C$1910)</f>
        <v>5071.2514020000008</v>
      </c>
      <c r="G1534" s="42">
        <f>D1534*F1534</f>
        <v>0</v>
      </c>
      <c r="H1534" s="175"/>
      <c r="I1534" s="246">
        <f>IF(D1534&lt;&gt;0,1,0)</f>
        <v>0</v>
      </c>
    </row>
    <row r="1535" spans="1:9" s="22" customFormat="1" x14ac:dyDescent="0.3">
      <c r="A1535" s="94"/>
      <c r="B1535" s="45"/>
      <c r="C1535" s="41"/>
      <c r="D1535" s="58"/>
      <c r="E1535" s="42"/>
      <c r="F1535" s="42"/>
      <c r="G1535" s="44"/>
      <c r="H1535" s="183"/>
      <c r="I1535" s="246">
        <f>IF(I1534=1,1,0)</f>
        <v>0</v>
      </c>
    </row>
    <row r="1536" spans="1:9" s="22" customFormat="1" ht="18.75" x14ac:dyDescent="0.25">
      <c r="A1536" s="94" t="s">
        <v>1542</v>
      </c>
      <c r="B1536" s="57" t="s">
        <v>1543</v>
      </c>
      <c r="C1536" s="41"/>
      <c r="D1536" s="58"/>
      <c r="E1536" s="42"/>
      <c r="F1536" s="42"/>
      <c r="G1536" s="44"/>
      <c r="H1536" s="175"/>
      <c r="I1536" s="246">
        <f>IF(D1539&lt;&gt;0,1,IF(D1541&lt;&gt;0,1,0))</f>
        <v>0</v>
      </c>
    </row>
    <row r="1537" spans="1:9" s="22" customFormat="1" ht="126" x14ac:dyDescent="0.25">
      <c r="A1537" s="94"/>
      <c r="B1537" s="43" t="s">
        <v>1544</v>
      </c>
      <c r="C1537" s="41"/>
      <c r="D1537" s="58"/>
      <c r="E1537" s="42"/>
      <c r="F1537" s="42"/>
      <c r="G1537" s="44"/>
      <c r="H1537" s="175"/>
      <c r="I1537" s="246">
        <f>IF(I1536=1,1,0)</f>
        <v>0</v>
      </c>
    </row>
    <row r="1538" spans="1:9" s="22" customFormat="1" x14ac:dyDescent="0.3">
      <c r="A1538" s="94"/>
      <c r="B1538" s="43"/>
      <c r="C1538" s="41"/>
      <c r="D1538" s="58"/>
      <c r="E1538" s="42"/>
      <c r="F1538" s="42"/>
      <c r="G1538" s="44"/>
      <c r="H1538" s="175"/>
      <c r="I1538" s="246">
        <f>IF(I1537=1,1,0)</f>
        <v>0</v>
      </c>
    </row>
    <row r="1539" spans="1:9" s="22" customFormat="1" ht="18.75" x14ac:dyDescent="0.25">
      <c r="A1539" s="94" t="s">
        <v>1545</v>
      </c>
      <c r="B1539" s="45" t="s">
        <v>1546</v>
      </c>
      <c r="C1539" s="41" t="s">
        <v>23</v>
      </c>
      <c r="D1539" s="42"/>
      <c r="E1539" s="42">
        <v>3723.27</v>
      </c>
      <c r="F1539" s="42">
        <f>E1539*(1+C$1910)</f>
        <v>4567.3353090000001</v>
      </c>
      <c r="G1539" s="42">
        <f>D1539*F1539</f>
        <v>0</v>
      </c>
      <c r="H1539" s="175"/>
      <c r="I1539" s="246">
        <f>IF(D1539&lt;&gt;0,1,0)</f>
        <v>0</v>
      </c>
    </row>
    <row r="1540" spans="1:9" s="22" customFormat="1" x14ac:dyDescent="0.3">
      <c r="A1540" s="94"/>
      <c r="B1540" s="45"/>
      <c r="C1540" s="41"/>
      <c r="D1540" s="58"/>
      <c r="E1540" s="42"/>
      <c r="F1540" s="42"/>
      <c r="G1540" s="44"/>
      <c r="H1540" s="183"/>
      <c r="I1540" s="246">
        <f>IF(I1539=1,1,0)</f>
        <v>0</v>
      </c>
    </row>
    <row r="1541" spans="1:9" s="22" customFormat="1" ht="18.75" x14ac:dyDescent="0.25">
      <c r="A1541" s="94" t="s">
        <v>1547</v>
      </c>
      <c r="B1541" s="45" t="s">
        <v>1548</v>
      </c>
      <c r="C1541" s="41" t="s">
        <v>23</v>
      </c>
      <c r="D1541" s="42"/>
      <c r="E1541" s="42">
        <v>4409.78</v>
      </c>
      <c r="F1541" s="42">
        <f>E1541*(1+C$1910)</f>
        <v>5409.4771260000007</v>
      </c>
      <c r="G1541" s="42">
        <f>D1541*F1541</f>
        <v>0</v>
      </c>
      <c r="H1541" s="175"/>
      <c r="I1541" s="246">
        <f>IF(D1541&lt;&gt;0,1,0)</f>
        <v>0</v>
      </c>
    </row>
    <row r="1542" spans="1:9" s="22" customFormat="1" x14ac:dyDescent="0.3">
      <c r="A1542" s="94"/>
      <c r="B1542" s="45"/>
      <c r="C1542" s="41"/>
      <c r="D1542" s="58"/>
      <c r="E1542" s="42"/>
      <c r="F1542" s="42"/>
      <c r="G1542" s="44"/>
      <c r="H1542" s="183"/>
      <c r="I1542" s="246">
        <f>IF(I1541=1,1,0)</f>
        <v>0</v>
      </c>
    </row>
    <row r="1543" spans="1:9" s="22" customFormat="1" ht="18.75" customHeight="1" x14ac:dyDescent="0.3">
      <c r="A1543" s="223" t="s">
        <v>1968</v>
      </c>
      <c r="B1543" s="224"/>
      <c r="C1543" s="217"/>
      <c r="D1543" s="238"/>
      <c r="E1543" s="209" t="s">
        <v>67</v>
      </c>
      <c r="F1543" s="237"/>
      <c r="G1543" s="66">
        <f>SUM(G1514:G1542)</f>
        <v>0</v>
      </c>
      <c r="H1543" s="175"/>
      <c r="I1543" s="245" t="s">
        <v>1973</v>
      </c>
    </row>
    <row r="1544" spans="1:9" s="22" customFormat="1" x14ac:dyDescent="0.3">
      <c r="A1544" s="172" t="s">
        <v>1549</v>
      </c>
      <c r="B1544" s="228" t="s">
        <v>1550</v>
      </c>
      <c r="C1544" s="229"/>
      <c r="D1544" s="233"/>
      <c r="E1544" s="231"/>
      <c r="F1544" s="231"/>
      <c r="G1544" s="232"/>
      <c r="H1544" s="175"/>
      <c r="I1544" s="245" t="s">
        <v>1973</v>
      </c>
    </row>
    <row r="1545" spans="1:9" s="22" customFormat="1" x14ac:dyDescent="0.3">
      <c r="A1545" s="174" t="s">
        <v>1551</v>
      </c>
      <c r="B1545" s="57" t="s">
        <v>1552</v>
      </c>
      <c r="C1545" s="41"/>
      <c r="D1545" s="58"/>
      <c r="E1545" s="42"/>
      <c r="F1545" s="42"/>
      <c r="G1545" s="44"/>
      <c r="H1545" s="175"/>
      <c r="I1545" s="246">
        <f>IF(D1546&lt;&gt;0,1,IF(D1549&lt;&gt;0,1,0))</f>
        <v>1</v>
      </c>
    </row>
    <row r="1546" spans="1:9" s="22" customFormat="1" ht="31.5" x14ac:dyDescent="0.25">
      <c r="A1546" s="94" t="s">
        <v>1553</v>
      </c>
      <c r="B1546" s="45" t="s">
        <v>1554</v>
      </c>
      <c r="C1546" s="41" t="s">
        <v>19</v>
      </c>
      <c r="D1546" s="215">
        <v>3195.64</v>
      </c>
      <c r="E1546" s="42">
        <v>7.08</v>
      </c>
      <c r="F1546" s="42">
        <f>E1546*(1+C$1910)</f>
        <v>8.6850360000000002</v>
      </c>
      <c r="G1546" s="42">
        <f>D1546*F1546</f>
        <v>27754.24844304</v>
      </c>
      <c r="H1546" s="175" t="s">
        <v>1848</v>
      </c>
      <c r="I1546" s="246">
        <f>IF(D1546&lt;&gt;0,1,0)</f>
        <v>1</v>
      </c>
    </row>
    <row r="1547" spans="1:9" s="22" customFormat="1" ht="63" x14ac:dyDescent="0.25">
      <c r="A1547" s="94"/>
      <c r="B1547" s="43" t="s">
        <v>1555</v>
      </c>
      <c r="C1547" s="41"/>
      <c r="D1547" s="58"/>
      <c r="E1547" s="42"/>
      <c r="F1547" s="42"/>
      <c r="G1547" s="44"/>
      <c r="H1547" s="175"/>
      <c r="I1547" s="246">
        <f>IF(I1546=1,1,0)</f>
        <v>1</v>
      </c>
    </row>
    <row r="1548" spans="1:9" s="22" customFormat="1" x14ac:dyDescent="0.3">
      <c r="A1548" s="94"/>
      <c r="B1548" s="43"/>
      <c r="C1548" s="41"/>
      <c r="D1548" s="58"/>
      <c r="E1548" s="42"/>
      <c r="F1548" s="42"/>
      <c r="G1548" s="44"/>
      <c r="H1548" s="175"/>
      <c r="I1548" s="246">
        <f>IF(I1547=1,1,0)</f>
        <v>1</v>
      </c>
    </row>
    <row r="1549" spans="1:9" s="22" customFormat="1" ht="18.75" x14ac:dyDescent="0.25">
      <c r="A1549" s="94" t="s">
        <v>1556</v>
      </c>
      <c r="B1549" s="103" t="s">
        <v>1557</v>
      </c>
      <c r="C1549" s="129" t="s">
        <v>19</v>
      </c>
      <c r="D1549" s="42"/>
      <c r="E1549" s="130">
        <v>36.71</v>
      </c>
      <c r="F1549" s="42">
        <f>E1549*(1+C$1910)</f>
        <v>45.032157000000005</v>
      </c>
      <c r="G1549" s="42">
        <f>D1549*F1549</f>
        <v>0</v>
      </c>
      <c r="H1549" s="175"/>
      <c r="I1549" s="246">
        <f>IF(D1549&lt;&gt;0,1,0)</f>
        <v>0</v>
      </c>
    </row>
    <row r="1550" spans="1:9" s="22" customFormat="1" ht="47.25" x14ac:dyDescent="0.25">
      <c r="A1550" s="94"/>
      <c r="B1550" s="43" t="s">
        <v>1558</v>
      </c>
      <c r="C1550" s="41"/>
      <c r="D1550" s="58"/>
      <c r="E1550" s="42"/>
      <c r="F1550" s="42"/>
      <c r="G1550" s="44"/>
      <c r="H1550" s="175"/>
      <c r="I1550" s="246">
        <f>IF(I1549=1,1,0)</f>
        <v>0</v>
      </c>
    </row>
    <row r="1551" spans="1:9" s="22" customFormat="1" x14ac:dyDescent="0.3">
      <c r="A1551" s="94"/>
      <c r="B1551" s="45"/>
      <c r="C1551" s="41"/>
      <c r="D1551" s="58"/>
      <c r="E1551" s="42"/>
      <c r="F1551" s="42"/>
      <c r="G1551" s="44"/>
      <c r="H1551" s="175"/>
      <c r="I1551" s="246">
        <f>IF(I1550=1,1,0)</f>
        <v>0</v>
      </c>
    </row>
    <row r="1552" spans="1:9" s="22" customFormat="1" x14ac:dyDescent="0.3">
      <c r="A1552" s="94" t="s">
        <v>1559</v>
      </c>
      <c r="B1552" s="57" t="s">
        <v>1560</v>
      </c>
      <c r="C1552" s="41"/>
      <c r="D1552" s="48"/>
      <c r="E1552" s="42"/>
      <c r="F1552" s="42"/>
      <c r="G1552" s="44"/>
      <c r="H1552" s="175"/>
      <c r="I1552" s="246">
        <f>IF(D1556&lt;&gt;0,1,IF(D1558&lt;&gt;0,1,IF(D1560&lt;&gt;0,1,0)))</f>
        <v>0</v>
      </c>
    </row>
    <row r="1553" spans="1:9" s="22" customFormat="1" ht="279.75" customHeight="1" x14ac:dyDescent="0.25">
      <c r="A1553" s="94"/>
      <c r="B1553" s="43" t="s">
        <v>1561</v>
      </c>
      <c r="C1553" s="41"/>
      <c r="D1553" s="48"/>
      <c r="E1553" s="42"/>
      <c r="F1553" s="42"/>
      <c r="G1553" s="44"/>
      <c r="H1553" s="175"/>
      <c r="I1553" s="246">
        <f>IF(I1552=1,1,0)</f>
        <v>0</v>
      </c>
    </row>
    <row r="1554" spans="1:9" s="22" customFormat="1" ht="110.25" customHeight="1" x14ac:dyDescent="0.25">
      <c r="A1554" s="94"/>
      <c r="B1554" s="43" t="s">
        <v>1562</v>
      </c>
      <c r="C1554" s="41"/>
      <c r="D1554" s="48"/>
      <c r="E1554" s="42"/>
      <c r="F1554" s="42"/>
      <c r="G1554" s="44"/>
      <c r="H1554" s="175"/>
      <c r="I1554" s="246">
        <f>IF(I1553=1,1,0)</f>
        <v>0</v>
      </c>
    </row>
    <row r="1555" spans="1:9" s="22" customFormat="1" x14ac:dyDescent="0.3">
      <c r="A1555" s="94"/>
      <c r="B1555" s="57"/>
      <c r="C1555" s="41"/>
      <c r="D1555" s="48"/>
      <c r="E1555" s="42"/>
      <c r="F1555" s="42"/>
      <c r="G1555" s="44"/>
      <c r="H1555" s="175"/>
      <c r="I1555" s="246">
        <f>IF(I1554=1,1,0)</f>
        <v>0</v>
      </c>
    </row>
    <row r="1556" spans="1:9" s="22" customFormat="1" ht="18.75" x14ac:dyDescent="0.25">
      <c r="A1556" s="94" t="s">
        <v>1563</v>
      </c>
      <c r="B1556" s="51" t="s">
        <v>1564</v>
      </c>
      <c r="C1556" s="41" t="s">
        <v>240</v>
      </c>
      <c r="D1556" s="42"/>
      <c r="E1556" s="42">
        <v>73.37</v>
      </c>
      <c r="F1556" s="42">
        <f>E1556*(1+C$1910)</f>
        <v>90.002979000000011</v>
      </c>
      <c r="G1556" s="42">
        <f>D1556*F1556</f>
        <v>0</v>
      </c>
      <c r="H1556" s="175"/>
      <c r="I1556" s="246">
        <f>IF(D1556&lt;&gt;0,1,0)</f>
        <v>0</v>
      </c>
    </row>
    <row r="1557" spans="1:9" s="22" customFormat="1" x14ac:dyDescent="0.3">
      <c r="A1557" s="94"/>
      <c r="B1557" s="43"/>
      <c r="C1557" s="41"/>
      <c r="D1557" s="58"/>
      <c r="E1557" s="42"/>
      <c r="F1557" s="42"/>
      <c r="G1557" s="44"/>
      <c r="H1557" s="175"/>
      <c r="I1557" s="246">
        <f>IF(I1556=1,1,0)</f>
        <v>0</v>
      </c>
    </row>
    <row r="1558" spans="1:9" s="22" customFormat="1" ht="18.75" x14ac:dyDescent="0.25">
      <c r="A1558" s="94" t="s">
        <v>1565</v>
      </c>
      <c r="B1558" s="45" t="s">
        <v>1566</v>
      </c>
      <c r="C1558" s="41" t="s">
        <v>1567</v>
      </c>
      <c r="D1558" s="42"/>
      <c r="E1558" s="42">
        <v>3</v>
      </c>
      <c r="F1558" s="42">
        <f>E1558*(1+C$1910)</f>
        <v>3.6801000000000004</v>
      </c>
      <c r="G1558" s="42">
        <f>D1558*F1558</f>
        <v>0</v>
      </c>
      <c r="H1558" s="175"/>
      <c r="I1558" s="246">
        <f>IF(D1558&lt;&gt;0,1,0)</f>
        <v>0</v>
      </c>
    </row>
    <row r="1559" spans="1:9" s="22" customFormat="1" x14ac:dyDescent="0.3">
      <c r="A1559" s="94"/>
      <c r="B1559" s="45"/>
      <c r="C1559" s="41"/>
      <c r="D1559" s="58"/>
      <c r="E1559" s="42"/>
      <c r="F1559" s="42"/>
      <c r="G1559" s="44"/>
      <c r="H1559" s="175"/>
      <c r="I1559" s="246">
        <f>IF(I1558=1,1,0)</f>
        <v>0</v>
      </c>
    </row>
    <row r="1560" spans="1:9" s="22" customFormat="1" ht="18.75" x14ac:dyDescent="0.25">
      <c r="A1560" s="94" t="s">
        <v>1568</v>
      </c>
      <c r="B1560" s="45" t="s">
        <v>1569</v>
      </c>
      <c r="C1560" s="41" t="s">
        <v>1567</v>
      </c>
      <c r="D1560" s="42"/>
      <c r="E1560" s="42">
        <v>1.94</v>
      </c>
      <c r="F1560" s="42">
        <f>E1560*(1+C$1910)</f>
        <v>2.3797980000000001</v>
      </c>
      <c r="G1560" s="42">
        <f>D1560*F1560</f>
        <v>0</v>
      </c>
      <c r="H1560" s="175"/>
      <c r="I1560" s="246">
        <f>IF(D1560&lt;&gt;0,1,0)</f>
        <v>0</v>
      </c>
    </row>
    <row r="1561" spans="1:9" s="22" customFormat="1" ht="18" customHeight="1" x14ac:dyDescent="0.3">
      <c r="A1561" s="223" t="s">
        <v>1968</v>
      </c>
      <c r="B1561" s="227"/>
      <c r="C1561" s="217"/>
      <c r="D1561" s="238"/>
      <c r="E1561" s="209" t="s">
        <v>67</v>
      </c>
      <c r="F1561" s="237"/>
      <c r="G1561" s="66">
        <f>SUM(G1545:G1560)</f>
        <v>27754.24844304</v>
      </c>
      <c r="H1561" s="175"/>
      <c r="I1561" s="245" t="s">
        <v>1973</v>
      </c>
    </row>
    <row r="1562" spans="1:9" s="25" customFormat="1" x14ac:dyDescent="0.3">
      <c r="A1562" s="172" t="s">
        <v>1570</v>
      </c>
      <c r="B1562" s="228" t="s">
        <v>1571</v>
      </c>
      <c r="C1562" s="229"/>
      <c r="D1562" s="233"/>
      <c r="E1562" s="231"/>
      <c r="F1562" s="231"/>
      <c r="G1562" s="232"/>
      <c r="H1562" s="175"/>
      <c r="I1562" s="245" t="s">
        <v>1973</v>
      </c>
    </row>
    <row r="1563" spans="1:9" s="25" customFormat="1" ht="18.75" x14ac:dyDescent="0.25">
      <c r="A1563" s="94" t="s">
        <v>1572</v>
      </c>
      <c r="B1563" s="57" t="s">
        <v>1573</v>
      </c>
      <c r="C1563" s="41"/>
      <c r="D1563" s="58"/>
      <c r="E1563" s="83"/>
      <c r="F1563" s="83"/>
      <c r="G1563" s="44"/>
      <c r="H1563" s="175"/>
      <c r="I1563" s="246">
        <f>IF(D1566&lt;&gt;0,1,IF(D1568&lt;&gt;0,1,0))</f>
        <v>0</v>
      </c>
    </row>
    <row r="1564" spans="1:9" s="25" customFormat="1" ht="315" x14ac:dyDescent="0.25">
      <c r="A1564" s="94"/>
      <c r="B1564" s="43" t="s">
        <v>1574</v>
      </c>
      <c r="C1564" s="41"/>
      <c r="D1564" s="58"/>
      <c r="E1564" s="83"/>
      <c r="F1564" s="83"/>
      <c r="G1564" s="44"/>
      <c r="H1564" s="175"/>
      <c r="I1564" s="246">
        <f>IF(I1563=1,1,0)</f>
        <v>0</v>
      </c>
    </row>
    <row r="1565" spans="1:9" s="25" customFormat="1" x14ac:dyDescent="0.3">
      <c r="A1565" s="94"/>
      <c r="B1565" s="57"/>
      <c r="C1565" s="41"/>
      <c r="D1565" s="58"/>
      <c r="E1565" s="83"/>
      <c r="F1565" s="83"/>
      <c r="G1565" s="44"/>
      <c r="H1565" s="175"/>
      <c r="I1565" s="246">
        <f>IF(I1564=1,1,0)</f>
        <v>0</v>
      </c>
    </row>
    <row r="1566" spans="1:9" s="25" customFormat="1" ht="18.75" x14ac:dyDescent="0.25">
      <c r="A1566" s="94" t="s">
        <v>1575</v>
      </c>
      <c r="B1566" s="45" t="s">
        <v>1576</v>
      </c>
      <c r="C1566" s="41" t="s">
        <v>27</v>
      </c>
      <c r="D1566" s="42"/>
      <c r="E1566" s="42">
        <v>1064.01</v>
      </c>
      <c r="F1566" s="42">
        <f>E1566*(1+C$1909)</f>
        <v>1339.4821890000001</v>
      </c>
      <c r="G1566" s="42">
        <f>D1566*F1566</f>
        <v>0</v>
      </c>
      <c r="H1566" s="175"/>
      <c r="I1566" s="246">
        <f>IF(D1566&lt;&gt;0,1,0)</f>
        <v>0</v>
      </c>
    </row>
    <row r="1567" spans="1:9" s="25" customFormat="1" x14ac:dyDescent="0.3">
      <c r="A1567" s="94"/>
      <c r="B1567" s="43"/>
      <c r="C1567" s="41"/>
      <c r="D1567" s="58"/>
      <c r="E1567" s="83"/>
      <c r="F1567" s="83"/>
      <c r="G1567" s="44"/>
      <c r="H1567" s="175"/>
      <c r="I1567" s="246">
        <f>IF(I1566=1,1,0)</f>
        <v>0</v>
      </c>
    </row>
    <row r="1568" spans="1:9" s="25" customFormat="1" ht="31.5" x14ac:dyDescent="0.25">
      <c r="A1568" s="94" t="s">
        <v>1577</v>
      </c>
      <c r="B1568" s="45" t="s">
        <v>1578</v>
      </c>
      <c r="C1568" s="41" t="s">
        <v>27</v>
      </c>
      <c r="D1568" s="42"/>
      <c r="E1568" s="83">
        <v>2607.1999999999998</v>
      </c>
      <c r="F1568" s="42">
        <f>E1568*(1+C$1909)</f>
        <v>3282.20408</v>
      </c>
      <c r="G1568" s="42">
        <f>D1568*F1568</f>
        <v>0</v>
      </c>
      <c r="H1568" s="175"/>
      <c r="I1568" s="246">
        <f>IF(D1568&lt;&gt;0,1,0)</f>
        <v>0</v>
      </c>
    </row>
    <row r="1569" spans="1:9" s="25" customFormat="1" x14ac:dyDescent="0.3">
      <c r="A1569" s="94"/>
      <c r="B1569" s="45"/>
      <c r="C1569" s="41"/>
      <c r="D1569" s="58"/>
      <c r="E1569" s="83"/>
      <c r="F1569" s="83"/>
      <c r="G1569" s="44"/>
      <c r="H1569" s="175"/>
      <c r="I1569" s="246">
        <f>IF(I1568=1,1,0)</f>
        <v>0</v>
      </c>
    </row>
    <row r="1570" spans="1:9" s="25" customFormat="1" x14ac:dyDescent="0.3">
      <c r="A1570" s="94" t="s">
        <v>1579</v>
      </c>
      <c r="B1570" s="57" t="s">
        <v>1580</v>
      </c>
      <c r="C1570" s="41"/>
      <c r="D1570" s="58"/>
      <c r="E1570" s="83"/>
      <c r="F1570" s="83"/>
      <c r="G1570" s="44"/>
      <c r="H1570" s="175"/>
      <c r="I1570" s="246">
        <f>IF(D1573&lt;&gt;0,1,IF(D1575&lt;&gt;0,1,IF(D1577&lt;&gt;0,1,IF(D1579&lt;&gt;0,1,IF(D1581&lt;&gt;0,1,IF(D1583&lt;&gt;0,1,IF(D1585&lt;&gt;0,1,IF(D1587&lt;&gt;0,1,0))))))))+IF(D1589&lt;&gt;0,1,IF(D1591&lt;&gt;0,1,IF(D1593&lt;&gt;0,1,IF(D1595&lt;&gt;0,1,IF(D1598&lt;&gt;0,1,IF(D1601&lt;&gt;0,1,IF(D1604&lt;&gt;0,1,0)))))))</f>
        <v>0</v>
      </c>
    </row>
    <row r="1571" spans="1:9" s="25" customFormat="1" ht="276.75" customHeight="1" x14ac:dyDescent="0.25">
      <c r="A1571" s="94"/>
      <c r="B1571" s="43" t="s">
        <v>1581</v>
      </c>
      <c r="C1571" s="41"/>
      <c r="D1571" s="58"/>
      <c r="E1571" s="83"/>
      <c r="F1571" s="83"/>
      <c r="G1571" s="44"/>
      <c r="H1571" s="175"/>
      <c r="I1571" s="246">
        <f>IF(I1570=1,1,0)</f>
        <v>0</v>
      </c>
    </row>
    <row r="1572" spans="1:9" s="25" customFormat="1" x14ac:dyDescent="0.3">
      <c r="A1572" s="94"/>
      <c r="B1572" s="43"/>
      <c r="C1572" s="41"/>
      <c r="D1572" s="58"/>
      <c r="E1572" s="83"/>
      <c r="F1572" s="83"/>
      <c r="G1572" s="44"/>
      <c r="H1572" s="175"/>
      <c r="I1572" s="246">
        <f>IF(I1571=1,1,0)</f>
        <v>0</v>
      </c>
    </row>
    <row r="1573" spans="1:9" s="25" customFormat="1" ht="18.75" x14ac:dyDescent="0.25">
      <c r="A1573" s="94" t="s">
        <v>1582</v>
      </c>
      <c r="B1573" s="131" t="s">
        <v>1583</v>
      </c>
      <c r="C1573" s="41" t="s">
        <v>27</v>
      </c>
      <c r="D1573" s="42"/>
      <c r="E1573" s="42">
        <v>1397.22</v>
      </c>
      <c r="F1573" s="42">
        <f>E1573*(1+C$1909)</f>
        <v>1758.9602580000003</v>
      </c>
      <c r="G1573" s="42">
        <f>D1573*F1573</f>
        <v>0</v>
      </c>
      <c r="H1573" s="175"/>
      <c r="I1573" s="246">
        <f>IF(D1573&lt;&gt;0,1,0)</f>
        <v>0</v>
      </c>
    </row>
    <row r="1574" spans="1:9" s="25" customFormat="1" x14ac:dyDescent="0.3">
      <c r="A1574" s="94"/>
      <c r="B1574" s="47"/>
      <c r="C1574" s="41"/>
      <c r="D1574" s="58"/>
      <c r="E1574" s="83"/>
      <c r="F1574" s="83"/>
      <c r="G1574" s="44"/>
      <c r="H1574" s="175"/>
      <c r="I1574" s="246">
        <f>IF(I1573=1,1,0)</f>
        <v>0</v>
      </c>
    </row>
    <row r="1575" spans="1:9" s="25" customFormat="1" ht="18.75" x14ac:dyDescent="0.25">
      <c r="A1575" s="94" t="s">
        <v>1584</v>
      </c>
      <c r="B1575" s="85" t="s">
        <v>1585</v>
      </c>
      <c r="C1575" s="41" t="s">
        <v>27</v>
      </c>
      <c r="D1575" s="42"/>
      <c r="E1575" s="42">
        <v>1985.29</v>
      </c>
      <c r="F1575" s="42">
        <f>E1575*(1+C$1909)</f>
        <v>2499.2815810000002</v>
      </c>
      <c r="G1575" s="42">
        <f>D1575*F1575</f>
        <v>0</v>
      </c>
      <c r="H1575" s="175"/>
      <c r="I1575" s="246">
        <f>IF(D1575&lt;&gt;0,1,0)</f>
        <v>0</v>
      </c>
    </row>
    <row r="1576" spans="1:9" s="25" customFormat="1" x14ac:dyDescent="0.3">
      <c r="A1576" s="94"/>
      <c r="B1576" s="47"/>
      <c r="C1576" s="41"/>
      <c r="D1576" s="58"/>
      <c r="E1576" s="83"/>
      <c r="F1576" s="83"/>
      <c r="G1576" s="44"/>
      <c r="H1576" s="175"/>
      <c r="I1576" s="246">
        <f>IF(I1575=1,1,0)</f>
        <v>0</v>
      </c>
    </row>
    <row r="1577" spans="1:9" s="25" customFormat="1" ht="18.75" x14ac:dyDescent="0.25">
      <c r="A1577" s="94" t="s">
        <v>1586</v>
      </c>
      <c r="B1577" s="85" t="s">
        <v>1587</v>
      </c>
      <c r="C1577" s="41" t="s">
        <v>27</v>
      </c>
      <c r="D1577" s="42"/>
      <c r="E1577" s="42">
        <v>2040.69</v>
      </c>
      <c r="F1577" s="42">
        <f>E1577*(1+C$1909)</f>
        <v>2569.0246410000004</v>
      </c>
      <c r="G1577" s="42">
        <f>D1577*F1577</f>
        <v>0</v>
      </c>
      <c r="H1577" s="175"/>
      <c r="I1577" s="246">
        <f>IF(D1577&lt;&gt;0,1,0)</f>
        <v>0</v>
      </c>
    </row>
    <row r="1578" spans="1:9" s="25" customFormat="1" x14ac:dyDescent="0.3">
      <c r="A1578" s="94"/>
      <c r="B1578" s="47"/>
      <c r="C1578" s="41"/>
      <c r="D1578" s="58"/>
      <c r="E1578" s="83"/>
      <c r="F1578" s="83"/>
      <c r="G1578" s="44"/>
      <c r="H1578" s="175"/>
      <c r="I1578" s="246">
        <f>IF(I1577=1,1,0)</f>
        <v>0</v>
      </c>
    </row>
    <row r="1579" spans="1:9" s="25" customFormat="1" x14ac:dyDescent="0.3">
      <c r="A1579" s="94" t="s">
        <v>1588</v>
      </c>
      <c r="B1579" s="132" t="s">
        <v>1589</v>
      </c>
      <c r="C1579" s="41" t="s">
        <v>27</v>
      </c>
      <c r="D1579" s="42"/>
      <c r="E1579" s="42">
        <v>1630.85</v>
      </c>
      <c r="F1579" s="42">
        <f>E1579*(1+C$1909)</f>
        <v>2053.0770649999999</v>
      </c>
      <c r="G1579" s="42">
        <f>D1579*F1579</f>
        <v>0</v>
      </c>
      <c r="H1579" s="175"/>
      <c r="I1579" s="246">
        <f>IF(D1579&lt;&gt;0,1,0)</f>
        <v>0</v>
      </c>
    </row>
    <row r="1580" spans="1:9" s="25" customFormat="1" x14ac:dyDescent="0.3">
      <c r="A1580" s="94"/>
      <c r="B1580" s="47"/>
      <c r="C1580" s="41"/>
      <c r="D1580" s="58"/>
      <c r="E1580" s="83"/>
      <c r="F1580" s="83"/>
      <c r="G1580" s="44"/>
      <c r="H1580" s="175"/>
      <c r="I1580" s="246">
        <f>IF(I1579=1,1,0)</f>
        <v>0</v>
      </c>
    </row>
    <row r="1581" spans="1:9" s="25" customFormat="1" ht="18.75" x14ac:dyDescent="0.25">
      <c r="A1581" s="94" t="s">
        <v>1590</v>
      </c>
      <c r="B1581" s="109" t="s">
        <v>1591</v>
      </c>
      <c r="C1581" s="41" t="s">
        <v>27</v>
      </c>
      <c r="D1581" s="42"/>
      <c r="E1581" s="42">
        <v>1814.97</v>
      </c>
      <c r="F1581" s="42">
        <f>E1581*(1+C$1909)</f>
        <v>2284.8657330000001</v>
      </c>
      <c r="G1581" s="42">
        <f>D1581*F1581</f>
        <v>0</v>
      </c>
      <c r="H1581" s="175"/>
      <c r="I1581" s="246">
        <f>IF(D1581&lt;&gt;0,1,0)</f>
        <v>0</v>
      </c>
    </row>
    <row r="1582" spans="1:9" s="25" customFormat="1" x14ac:dyDescent="0.3">
      <c r="A1582" s="94"/>
      <c r="B1582" s="47"/>
      <c r="C1582" s="41"/>
      <c r="D1582" s="58"/>
      <c r="E1582" s="83"/>
      <c r="F1582" s="83"/>
      <c r="G1582" s="44"/>
      <c r="H1582" s="175"/>
      <c r="I1582" s="246">
        <f>IF(I1581=1,1,0)</f>
        <v>0</v>
      </c>
    </row>
    <row r="1583" spans="1:9" s="25" customFormat="1" x14ac:dyDescent="0.3">
      <c r="A1583" s="94" t="s">
        <v>1592</v>
      </c>
      <c r="B1583" s="85" t="s">
        <v>1593</v>
      </c>
      <c r="C1583" s="41" t="s">
        <v>27</v>
      </c>
      <c r="D1583" s="42"/>
      <c r="E1583" s="42">
        <v>1807.42</v>
      </c>
      <c r="F1583" s="42">
        <f>E1583*(1+C$1909)</f>
        <v>2275.3610380000005</v>
      </c>
      <c r="G1583" s="42">
        <f>D1583*F1583</f>
        <v>0</v>
      </c>
      <c r="H1583" s="175"/>
      <c r="I1583" s="246">
        <f>IF(D1583&lt;&gt;0,1,0)</f>
        <v>0</v>
      </c>
    </row>
    <row r="1584" spans="1:9" s="25" customFormat="1" x14ac:dyDescent="0.3">
      <c r="A1584" s="94"/>
      <c r="B1584" s="47"/>
      <c r="C1584" s="41"/>
      <c r="D1584" s="58"/>
      <c r="E1584" s="83"/>
      <c r="F1584" s="83"/>
      <c r="G1584" s="44"/>
      <c r="H1584" s="175"/>
      <c r="I1584" s="246">
        <f>IF(I1583=1,1,0)</f>
        <v>0</v>
      </c>
    </row>
    <row r="1585" spans="1:9" s="25" customFormat="1" ht="18.75" x14ac:dyDescent="0.25">
      <c r="A1585" s="94" t="s">
        <v>1594</v>
      </c>
      <c r="B1585" s="85" t="s">
        <v>1595</v>
      </c>
      <c r="C1585" s="41" t="s">
        <v>27</v>
      </c>
      <c r="D1585" s="42"/>
      <c r="E1585" s="42">
        <v>2401.91</v>
      </c>
      <c r="F1585" s="42">
        <f>E1585*(1+C$1909)</f>
        <v>3023.7644990000003</v>
      </c>
      <c r="G1585" s="42">
        <f>D1585*F1585</f>
        <v>0</v>
      </c>
      <c r="H1585" s="175"/>
      <c r="I1585" s="246">
        <f>IF(D1585&lt;&gt;0,1,0)</f>
        <v>0</v>
      </c>
    </row>
    <row r="1586" spans="1:9" s="25" customFormat="1" x14ac:dyDescent="0.3">
      <c r="A1586" s="94"/>
      <c r="B1586" s="85"/>
      <c r="C1586" s="41"/>
      <c r="D1586" s="58"/>
      <c r="E1586" s="42"/>
      <c r="F1586" s="42"/>
      <c r="G1586" s="44"/>
      <c r="H1586" s="175"/>
      <c r="I1586" s="246">
        <f>IF(I1585=1,1,0)</f>
        <v>0</v>
      </c>
    </row>
    <row r="1587" spans="1:9" s="25" customFormat="1" x14ac:dyDescent="0.3">
      <c r="A1587" s="94" t="s">
        <v>1596</v>
      </c>
      <c r="B1587" s="87" t="s">
        <v>1597</v>
      </c>
      <c r="C1587" s="41" t="s">
        <v>27</v>
      </c>
      <c r="D1587" s="42"/>
      <c r="E1587" s="42">
        <v>2048.6999999999998</v>
      </c>
      <c r="F1587" s="42">
        <f>E1587*(1+C$1909)</f>
        <v>2579.1084300000002</v>
      </c>
      <c r="G1587" s="42">
        <f>D1587*F1587</f>
        <v>0</v>
      </c>
      <c r="H1587" s="175"/>
      <c r="I1587" s="246">
        <f>IF(D1587&lt;&gt;0,1,0)</f>
        <v>0</v>
      </c>
    </row>
    <row r="1588" spans="1:9" s="25" customFormat="1" x14ac:dyDescent="0.3">
      <c r="A1588" s="94"/>
      <c r="B1588" s="87"/>
      <c r="C1588" s="41"/>
      <c r="D1588" s="58"/>
      <c r="E1588" s="42"/>
      <c r="F1588" s="42"/>
      <c r="G1588" s="44"/>
      <c r="H1588" s="175"/>
      <c r="I1588" s="246">
        <f>IF(I1587=1,1,0)</f>
        <v>0</v>
      </c>
    </row>
    <row r="1589" spans="1:9" s="25" customFormat="1" x14ac:dyDescent="0.3">
      <c r="A1589" s="94" t="s">
        <v>1598</v>
      </c>
      <c r="B1589" s="87" t="s">
        <v>1599</v>
      </c>
      <c r="C1589" s="41" t="s">
        <v>27</v>
      </c>
      <c r="D1589" s="42"/>
      <c r="E1589" s="42">
        <v>1624.1</v>
      </c>
      <c r="F1589" s="42">
        <f>E1589*(1+C$1909)</f>
        <v>2044.5794900000001</v>
      </c>
      <c r="G1589" s="42">
        <f>D1589*F1589</f>
        <v>0</v>
      </c>
      <c r="H1589" s="175"/>
      <c r="I1589" s="246">
        <f>IF(D1589&lt;&gt;0,1,0)</f>
        <v>0</v>
      </c>
    </row>
    <row r="1590" spans="1:9" s="25" customFormat="1" x14ac:dyDescent="0.3">
      <c r="A1590" s="94"/>
      <c r="B1590" s="47"/>
      <c r="C1590" s="41"/>
      <c r="D1590" s="58"/>
      <c r="E1590" s="83"/>
      <c r="F1590" s="83"/>
      <c r="G1590" s="44"/>
      <c r="H1590" s="175"/>
      <c r="I1590" s="246">
        <f>IF(I1589=1,1,0)</f>
        <v>0</v>
      </c>
    </row>
    <row r="1591" spans="1:9" s="25" customFormat="1" ht="63" x14ac:dyDescent="0.25">
      <c r="A1591" s="179" t="s">
        <v>1600</v>
      </c>
      <c r="B1591" s="109" t="s">
        <v>1601</v>
      </c>
      <c r="C1591" s="52" t="s">
        <v>27</v>
      </c>
      <c r="D1591" s="42"/>
      <c r="E1591" s="133">
        <v>2188.2199999999998</v>
      </c>
      <c r="F1591" s="42">
        <f>E1591*(1+C$1909)</f>
        <v>2754.7501579999998</v>
      </c>
      <c r="G1591" s="42">
        <f>D1591*F1591</f>
        <v>0</v>
      </c>
      <c r="H1591" s="175"/>
      <c r="I1591" s="246">
        <f>IF(D1591&lt;&gt;0,1,0)</f>
        <v>0</v>
      </c>
    </row>
    <row r="1592" spans="1:9" s="25" customFormat="1" x14ac:dyDescent="0.3">
      <c r="A1592" s="94"/>
      <c r="B1592" s="47"/>
      <c r="C1592" s="41"/>
      <c r="D1592" s="58"/>
      <c r="E1592" s="83"/>
      <c r="F1592" s="83"/>
      <c r="G1592" s="44"/>
      <c r="H1592" s="175"/>
      <c r="I1592" s="246">
        <f>IF(I1591=1,1,0)</f>
        <v>0</v>
      </c>
    </row>
    <row r="1593" spans="1:9" s="25" customFormat="1" ht="18.75" x14ac:dyDescent="0.25">
      <c r="A1593" s="179" t="s">
        <v>1602</v>
      </c>
      <c r="B1593" s="109" t="s">
        <v>1603</v>
      </c>
      <c r="C1593" s="52" t="s">
        <v>27</v>
      </c>
      <c r="D1593" s="42"/>
      <c r="E1593" s="133">
        <v>1651.18</v>
      </c>
      <c r="F1593" s="42">
        <f>E1593*(1+C$1909)</f>
        <v>2078.6705020000004</v>
      </c>
      <c r="G1593" s="42">
        <f>D1593*F1593</f>
        <v>0</v>
      </c>
      <c r="H1593" s="175"/>
      <c r="I1593" s="246">
        <f>IF(D1593&lt;&gt;0,1,0)</f>
        <v>0</v>
      </c>
    </row>
    <row r="1594" spans="1:9" s="25" customFormat="1" x14ac:dyDescent="0.3">
      <c r="A1594" s="94"/>
      <c r="B1594" s="47"/>
      <c r="C1594" s="41"/>
      <c r="D1594" s="58"/>
      <c r="E1594" s="133"/>
      <c r="F1594" s="83"/>
      <c r="G1594" s="44"/>
      <c r="H1594" s="175"/>
      <c r="I1594" s="246">
        <f>IF(I1593=1,1,0)</f>
        <v>0</v>
      </c>
    </row>
    <row r="1595" spans="1:9" s="25" customFormat="1" ht="94.5" x14ac:dyDescent="0.25">
      <c r="A1595" s="94" t="s">
        <v>1604</v>
      </c>
      <c r="B1595" s="109" t="s">
        <v>1605</v>
      </c>
      <c r="C1595" s="52" t="s">
        <v>27</v>
      </c>
      <c r="D1595" s="42"/>
      <c r="E1595" s="133">
        <v>1059.8</v>
      </c>
      <c r="F1595" s="42">
        <f>E1595*(1+C$1909)</f>
        <v>1334.1822200000001</v>
      </c>
      <c r="G1595" s="42">
        <f>D1595*F1595</f>
        <v>0</v>
      </c>
      <c r="H1595" s="175"/>
      <c r="I1595" s="246">
        <f>IF(D1595&lt;&gt;0,1,0)</f>
        <v>0</v>
      </c>
    </row>
    <row r="1596" spans="1:9" s="25" customFormat="1" ht="184.5" customHeight="1" x14ac:dyDescent="0.25">
      <c r="A1596" s="94"/>
      <c r="B1596" s="135" t="s">
        <v>1606</v>
      </c>
      <c r="C1596" s="52"/>
      <c r="D1596" s="80"/>
      <c r="E1596" s="133"/>
      <c r="F1596" s="134"/>
      <c r="G1596" s="44"/>
      <c r="H1596" s="175"/>
      <c r="I1596" s="246">
        <f>IF(I1595=1,1,0)</f>
        <v>0</v>
      </c>
    </row>
    <row r="1597" spans="1:9" s="25" customFormat="1" x14ac:dyDescent="0.3">
      <c r="A1597" s="94"/>
      <c r="B1597" s="85"/>
      <c r="C1597" s="41"/>
      <c r="D1597" s="58"/>
      <c r="E1597" s="133"/>
      <c r="F1597" s="83"/>
      <c r="G1597" s="44"/>
      <c r="H1597" s="175"/>
      <c r="I1597" s="246">
        <f>IF(I1596=1,1,0)</f>
        <v>0</v>
      </c>
    </row>
    <row r="1598" spans="1:9" s="25" customFormat="1" ht="18.75" x14ac:dyDescent="0.25">
      <c r="A1598" s="94" t="s">
        <v>1607</v>
      </c>
      <c r="B1598" s="85" t="s">
        <v>1608</v>
      </c>
      <c r="C1598" s="52" t="s">
        <v>27</v>
      </c>
      <c r="D1598" s="42"/>
      <c r="E1598" s="133">
        <v>818.17</v>
      </c>
      <c r="F1598" s="42">
        <f>E1598*(1+C$1909)</f>
        <v>1029.9942129999999</v>
      </c>
      <c r="G1598" s="42">
        <f>D1598*F1598</f>
        <v>0</v>
      </c>
      <c r="H1598" s="175"/>
      <c r="I1598" s="246">
        <f>IF(D1598&lt;&gt;0,1,0)</f>
        <v>0</v>
      </c>
    </row>
    <row r="1599" spans="1:9" s="25" customFormat="1" ht="94.5" x14ac:dyDescent="0.25">
      <c r="A1599" s="94"/>
      <c r="B1599" s="43" t="s">
        <v>1609</v>
      </c>
      <c r="C1599" s="52"/>
      <c r="D1599" s="80"/>
      <c r="E1599" s="133"/>
      <c r="F1599" s="134"/>
      <c r="G1599" s="44"/>
      <c r="H1599" s="175"/>
      <c r="I1599" s="246">
        <f>IF(I1598=1,1,0)</f>
        <v>0</v>
      </c>
    </row>
    <row r="1600" spans="1:9" s="25" customFormat="1" x14ac:dyDescent="0.3">
      <c r="A1600" s="94"/>
      <c r="B1600" s="85"/>
      <c r="C1600" s="41"/>
      <c r="D1600" s="58"/>
      <c r="E1600" s="133"/>
      <c r="F1600" s="83"/>
      <c r="G1600" s="44"/>
      <c r="H1600" s="175"/>
      <c r="I1600" s="246">
        <f>IF(I1599=1,1,0)</f>
        <v>0</v>
      </c>
    </row>
    <row r="1601" spans="1:9" s="25" customFormat="1" ht="18.75" x14ac:dyDescent="0.25">
      <c r="A1601" s="94" t="s">
        <v>1610</v>
      </c>
      <c r="B1601" s="85" t="s">
        <v>1611</v>
      </c>
      <c r="C1601" s="52" t="s">
        <v>27</v>
      </c>
      <c r="D1601" s="42"/>
      <c r="E1601" s="133">
        <v>1227.25</v>
      </c>
      <c r="F1601" s="42">
        <f>E1601*(1+C$1909)</f>
        <v>1544.9850250000002</v>
      </c>
      <c r="G1601" s="42">
        <f>D1601*F1601</f>
        <v>0</v>
      </c>
      <c r="H1601" s="175"/>
      <c r="I1601" s="246">
        <f>IF(D1601&lt;&gt;0,1,0)</f>
        <v>0</v>
      </c>
    </row>
    <row r="1602" spans="1:9" s="25" customFormat="1" ht="94.5" x14ac:dyDescent="0.25">
      <c r="A1602" s="94"/>
      <c r="B1602" s="43" t="s">
        <v>1612</v>
      </c>
      <c r="C1602" s="52"/>
      <c r="D1602" s="80"/>
      <c r="E1602" s="133"/>
      <c r="F1602" s="134"/>
      <c r="G1602" s="44"/>
      <c r="H1602" s="175"/>
      <c r="I1602" s="246">
        <f>IF(I1601=1,1,0)</f>
        <v>0</v>
      </c>
    </row>
    <row r="1603" spans="1:9" s="25" customFormat="1" x14ac:dyDescent="0.3">
      <c r="A1603" s="94"/>
      <c r="B1603" s="47"/>
      <c r="C1603" s="52"/>
      <c r="D1603" s="80"/>
      <c r="E1603" s="133"/>
      <c r="F1603" s="134"/>
      <c r="G1603" s="44"/>
      <c r="H1603" s="175"/>
      <c r="I1603" s="246">
        <f>IF(I1602=1,1,0)</f>
        <v>0</v>
      </c>
    </row>
    <row r="1604" spans="1:9" s="25" customFormat="1" ht="18.75" x14ac:dyDescent="0.25">
      <c r="A1604" s="179" t="s">
        <v>1613</v>
      </c>
      <c r="B1604" s="109" t="s">
        <v>1614</v>
      </c>
      <c r="C1604" s="52" t="s">
        <v>27</v>
      </c>
      <c r="D1604" s="42"/>
      <c r="E1604" s="133">
        <v>1227.25</v>
      </c>
      <c r="F1604" s="42">
        <f>E1604*(1+C$1909)</f>
        <v>1544.9850250000002</v>
      </c>
      <c r="G1604" s="42">
        <f>D1604*F1604</f>
        <v>0</v>
      </c>
      <c r="H1604" s="175"/>
      <c r="I1604" s="246">
        <f>IF(D1604&lt;&gt;0,1,0)</f>
        <v>0</v>
      </c>
    </row>
    <row r="1605" spans="1:9" s="25" customFormat="1" ht="94.5" x14ac:dyDescent="0.25">
      <c r="A1605" s="94"/>
      <c r="B1605" s="43" t="s">
        <v>1615</v>
      </c>
      <c r="C1605" s="52"/>
      <c r="D1605" s="80"/>
      <c r="E1605" s="134"/>
      <c r="F1605" s="134"/>
      <c r="G1605" s="44"/>
      <c r="H1605" s="175"/>
      <c r="I1605" s="246">
        <f>IF(I1604=1,1,0)</f>
        <v>0</v>
      </c>
    </row>
    <row r="1606" spans="1:9" s="25" customFormat="1" x14ac:dyDescent="0.3">
      <c r="A1606" s="94"/>
      <c r="B1606" s="47"/>
      <c r="C1606" s="41"/>
      <c r="D1606" s="58"/>
      <c r="E1606" s="83"/>
      <c r="F1606" s="83"/>
      <c r="G1606" s="44"/>
      <c r="H1606" s="175"/>
      <c r="I1606" s="246">
        <f>IF(I1605=1,1,0)</f>
        <v>0</v>
      </c>
    </row>
    <row r="1607" spans="1:9" s="25" customFormat="1" ht="18.75" x14ac:dyDescent="0.25">
      <c r="A1607" s="94" t="s">
        <v>1616</v>
      </c>
      <c r="B1607" s="57" t="s">
        <v>1617</v>
      </c>
      <c r="C1607" s="41"/>
      <c r="D1607" s="58"/>
      <c r="E1607" s="42"/>
      <c r="F1607" s="42"/>
      <c r="G1607" s="44"/>
      <c r="H1607" s="175"/>
      <c r="I1607" s="246">
        <f>IF(D1610&lt;&gt;0,1,IF(D1612&lt;&gt;0,1,IF(D1614&lt;&gt;0,1,IF(D1616&lt;&gt;0,1,IF(D1618&lt;&gt;0,1,IF(D1620&lt;&gt;0,1,0))))))</f>
        <v>0</v>
      </c>
    </row>
    <row r="1608" spans="1:9" s="25" customFormat="1" ht="408.75" customHeight="1" x14ac:dyDescent="0.25">
      <c r="A1608" s="94"/>
      <c r="B1608" s="43" t="s">
        <v>1618</v>
      </c>
      <c r="C1608" s="41"/>
      <c r="D1608" s="58"/>
      <c r="E1608" s="83"/>
      <c r="F1608" s="83"/>
      <c r="G1608" s="44"/>
      <c r="H1608" s="175"/>
      <c r="I1608" s="246">
        <f>IF(I1607=1,1,0)</f>
        <v>0</v>
      </c>
    </row>
    <row r="1609" spans="1:9" s="25" customFormat="1" x14ac:dyDescent="0.3">
      <c r="A1609" s="94"/>
      <c r="B1609" s="43"/>
      <c r="C1609" s="41"/>
      <c r="D1609" s="58"/>
      <c r="E1609" s="83"/>
      <c r="F1609" s="83"/>
      <c r="G1609" s="44"/>
      <c r="H1609" s="175"/>
      <c r="I1609" s="246">
        <f>IF(I1608=1,1,0)</f>
        <v>0</v>
      </c>
    </row>
    <row r="1610" spans="1:9" s="25" customFormat="1" ht="21" x14ac:dyDescent="0.25">
      <c r="A1610" s="94" t="s">
        <v>1619</v>
      </c>
      <c r="B1610" s="45" t="s">
        <v>1620</v>
      </c>
      <c r="C1610" s="41" t="s">
        <v>31</v>
      </c>
      <c r="D1610" s="42"/>
      <c r="E1610" s="42">
        <v>0.72</v>
      </c>
      <c r="F1610" s="42">
        <f>E1610*(1+C$1909)</f>
        <v>0.9064080000000001</v>
      </c>
      <c r="G1610" s="42">
        <f>D1610*F1610</f>
        <v>0</v>
      </c>
      <c r="H1610" s="175"/>
      <c r="I1610" s="246">
        <f>IF(D1610&lt;&gt;0,1,0)</f>
        <v>0</v>
      </c>
    </row>
    <row r="1611" spans="1:9" s="25" customFormat="1" x14ac:dyDescent="0.3">
      <c r="A1611" s="94"/>
      <c r="B1611" s="45"/>
      <c r="C1611" s="41"/>
      <c r="D1611" s="58"/>
      <c r="E1611" s="83"/>
      <c r="F1611" s="83"/>
      <c r="G1611" s="44"/>
      <c r="H1611" s="175"/>
      <c r="I1611" s="246">
        <f>IF(I1610=1,1,0)</f>
        <v>0</v>
      </c>
    </row>
    <row r="1612" spans="1:9" s="25" customFormat="1" ht="21" x14ac:dyDescent="0.25">
      <c r="A1612" s="94" t="s">
        <v>1621</v>
      </c>
      <c r="B1612" s="45" t="s">
        <v>1622</v>
      </c>
      <c r="C1612" s="41" t="s">
        <v>31</v>
      </c>
      <c r="D1612" s="42"/>
      <c r="E1612" s="42">
        <v>0.63</v>
      </c>
      <c r="F1612" s="42">
        <f>E1612*(1+C$1909)</f>
        <v>0.79310700000000012</v>
      </c>
      <c r="G1612" s="42">
        <f>D1612*F1612</f>
        <v>0</v>
      </c>
      <c r="H1612" s="175"/>
      <c r="I1612" s="246">
        <f>IF(D1612&lt;&gt;0,1,0)</f>
        <v>0</v>
      </c>
    </row>
    <row r="1613" spans="1:9" s="25" customFormat="1" x14ac:dyDescent="0.3">
      <c r="A1613" s="94"/>
      <c r="B1613" s="45"/>
      <c r="C1613" s="41"/>
      <c r="D1613" s="58"/>
      <c r="E1613" s="83"/>
      <c r="F1613" s="83"/>
      <c r="G1613" s="44"/>
      <c r="H1613" s="175"/>
      <c r="I1613" s="246">
        <f>IF(I1612=1,1,0)</f>
        <v>0</v>
      </c>
    </row>
    <row r="1614" spans="1:9" s="25" customFormat="1" ht="21" x14ac:dyDescent="0.25">
      <c r="A1614" s="94" t="s">
        <v>1623</v>
      </c>
      <c r="B1614" s="45" t="s">
        <v>1624</v>
      </c>
      <c r="C1614" s="41" t="s">
        <v>31</v>
      </c>
      <c r="D1614" s="42"/>
      <c r="E1614" s="42">
        <v>0.54</v>
      </c>
      <c r="F1614" s="42">
        <f>E1614*(1+C$1909)</f>
        <v>0.67980600000000013</v>
      </c>
      <c r="G1614" s="42">
        <f>D1614*F1614</f>
        <v>0</v>
      </c>
      <c r="H1614" s="175"/>
      <c r="I1614" s="246">
        <f>IF(D1614&lt;&gt;0,1,0)</f>
        <v>0</v>
      </c>
    </row>
    <row r="1615" spans="1:9" s="25" customFormat="1" x14ac:dyDescent="0.3">
      <c r="A1615" s="94"/>
      <c r="B1615" s="45"/>
      <c r="C1615" s="41"/>
      <c r="D1615" s="58"/>
      <c r="E1615" s="83"/>
      <c r="F1615" s="83"/>
      <c r="G1615" s="44"/>
      <c r="H1615" s="175"/>
      <c r="I1615" s="246">
        <f>IF(I1614=1,1,0)</f>
        <v>0</v>
      </c>
    </row>
    <row r="1616" spans="1:9" s="25" customFormat="1" ht="21" x14ac:dyDescent="0.25">
      <c r="A1616" s="94" t="s">
        <v>1625</v>
      </c>
      <c r="B1616" s="45" t="s">
        <v>1626</v>
      </c>
      <c r="C1616" s="41" t="s">
        <v>31</v>
      </c>
      <c r="D1616" s="42"/>
      <c r="E1616" s="42">
        <v>0.45</v>
      </c>
      <c r="F1616" s="42">
        <f>E1616*(1+C$1909)</f>
        <v>0.56650500000000004</v>
      </c>
      <c r="G1616" s="42">
        <f>D1616*F1616</f>
        <v>0</v>
      </c>
      <c r="H1616" s="175"/>
      <c r="I1616" s="246">
        <f>IF(D1616&lt;&gt;0,1,0)</f>
        <v>0</v>
      </c>
    </row>
    <row r="1617" spans="1:9" s="25" customFormat="1" x14ac:dyDescent="0.3">
      <c r="A1617" s="94"/>
      <c r="B1617" s="45"/>
      <c r="C1617" s="41"/>
      <c r="D1617" s="58"/>
      <c r="E1617" s="83"/>
      <c r="F1617" s="83"/>
      <c r="G1617" s="44"/>
      <c r="H1617" s="175"/>
      <c r="I1617" s="246">
        <f>IF(I1616=1,1,0)</f>
        <v>0</v>
      </c>
    </row>
    <row r="1618" spans="1:9" s="25" customFormat="1" ht="21" x14ac:dyDescent="0.25">
      <c r="A1618" s="94" t="s">
        <v>1627</v>
      </c>
      <c r="B1618" s="45" t="s">
        <v>1628</v>
      </c>
      <c r="C1618" s="41" t="s">
        <v>31</v>
      </c>
      <c r="D1618" s="42"/>
      <c r="E1618" s="42">
        <v>0.37</v>
      </c>
      <c r="F1618" s="42">
        <f>E1618*(1+C$1909)</f>
        <v>0.46579300000000007</v>
      </c>
      <c r="G1618" s="42">
        <f>D1618*F1618</f>
        <v>0</v>
      </c>
      <c r="H1618" s="175"/>
      <c r="I1618" s="246">
        <f>IF(D1618&lt;&gt;0,1,0)</f>
        <v>0</v>
      </c>
    </row>
    <row r="1619" spans="1:9" s="25" customFormat="1" x14ac:dyDescent="0.3">
      <c r="A1619" s="94"/>
      <c r="B1619" s="45"/>
      <c r="C1619" s="41"/>
      <c r="D1619" s="58"/>
      <c r="E1619" s="83"/>
      <c r="F1619" s="83"/>
      <c r="G1619" s="44"/>
      <c r="H1619" s="175"/>
      <c r="I1619" s="246">
        <f>IF(I1618=1,1,0)</f>
        <v>0</v>
      </c>
    </row>
    <row r="1620" spans="1:9" s="25" customFormat="1" ht="31.5" x14ac:dyDescent="0.25">
      <c r="A1620" s="94" t="s">
        <v>1629</v>
      </c>
      <c r="B1620" s="45" t="s">
        <v>1630</v>
      </c>
      <c r="C1620" s="41" t="s">
        <v>31</v>
      </c>
      <c r="D1620" s="42"/>
      <c r="E1620" s="42">
        <v>0.28000000000000003</v>
      </c>
      <c r="F1620" s="42">
        <f>E1620*(1+C$1909)</f>
        <v>0.35249200000000008</v>
      </c>
      <c r="G1620" s="42">
        <f>D1620*F1620</f>
        <v>0</v>
      </c>
      <c r="H1620" s="175"/>
      <c r="I1620" s="246">
        <f>IF(D1620&lt;&gt;0,1,0)</f>
        <v>0</v>
      </c>
    </row>
    <row r="1621" spans="1:9" s="25" customFormat="1" x14ac:dyDescent="0.3">
      <c r="A1621" s="94"/>
      <c r="B1621" s="45"/>
      <c r="C1621" s="41"/>
      <c r="D1621" s="58"/>
      <c r="E1621" s="42"/>
      <c r="F1621" s="42"/>
      <c r="G1621" s="44"/>
      <c r="H1621" s="175"/>
      <c r="I1621" s="246">
        <f>IF(I1620=1,1,0)</f>
        <v>0</v>
      </c>
    </row>
    <row r="1622" spans="1:9" s="25" customFormat="1" ht="31.5" x14ac:dyDescent="0.25">
      <c r="A1622" s="179" t="s">
        <v>1631</v>
      </c>
      <c r="B1622" s="51" t="s">
        <v>1632</v>
      </c>
      <c r="C1622" s="41"/>
      <c r="D1622" s="58"/>
      <c r="E1622" s="42"/>
      <c r="F1622" s="42"/>
      <c r="G1622" s="44"/>
      <c r="H1622" s="175"/>
      <c r="I1622" s="246">
        <f>IF(D1625&lt;&gt;0,1,IF(D1627&lt;&gt;0,1,IF(D1629&lt;&gt;0,1,0)))</f>
        <v>0</v>
      </c>
    </row>
    <row r="1623" spans="1:9" s="25" customFormat="1" ht="157.5" x14ac:dyDescent="0.25">
      <c r="A1623" s="179"/>
      <c r="B1623" s="53" t="s">
        <v>1633</v>
      </c>
      <c r="C1623" s="41"/>
      <c r="D1623" s="58"/>
      <c r="E1623" s="42"/>
      <c r="F1623" s="42"/>
      <c r="G1623" s="44"/>
      <c r="H1623" s="175"/>
      <c r="I1623" s="246">
        <f>IF(I1622=1,1,0)</f>
        <v>0</v>
      </c>
    </row>
    <row r="1624" spans="1:9" s="25" customFormat="1" x14ac:dyDescent="0.3">
      <c r="A1624" s="179"/>
      <c r="B1624" s="53"/>
      <c r="C1624" s="41"/>
      <c r="D1624" s="58"/>
      <c r="E1624" s="42"/>
      <c r="F1624" s="42"/>
      <c r="G1624" s="44"/>
      <c r="H1624" s="175"/>
      <c r="I1624" s="246">
        <f>IF(I1623=1,1,0)</f>
        <v>0</v>
      </c>
    </row>
    <row r="1625" spans="1:9" s="25" customFormat="1" ht="18.75" x14ac:dyDescent="0.25">
      <c r="A1625" s="179" t="s">
        <v>1634</v>
      </c>
      <c r="B1625" s="51" t="s">
        <v>1635</v>
      </c>
      <c r="C1625" s="52" t="s">
        <v>27</v>
      </c>
      <c r="D1625" s="42"/>
      <c r="E1625" s="42">
        <v>3399.71</v>
      </c>
      <c r="F1625" s="42">
        <f>E1625*(1+C$1909)</f>
        <v>4279.8949190000003</v>
      </c>
      <c r="G1625" s="42">
        <f>D1625*F1625</f>
        <v>0</v>
      </c>
      <c r="H1625" s="175"/>
      <c r="I1625" s="246">
        <f>IF(D1625&lt;&gt;0,1,0)</f>
        <v>0</v>
      </c>
    </row>
    <row r="1626" spans="1:9" s="25" customFormat="1" x14ac:dyDescent="0.3">
      <c r="A1626" s="179"/>
      <c r="B1626" s="51"/>
      <c r="C1626" s="52"/>
      <c r="D1626" s="58"/>
      <c r="E1626" s="42"/>
      <c r="F1626" s="42"/>
      <c r="G1626" s="44"/>
      <c r="H1626" s="175"/>
      <c r="I1626" s="246">
        <f>IF(I1625=1,1,0)</f>
        <v>0</v>
      </c>
    </row>
    <row r="1627" spans="1:9" s="25" customFormat="1" ht="18.75" x14ac:dyDescent="0.25">
      <c r="A1627" s="179" t="s">
        <v>1636</v>
      </c>
      <c r="B1627" s="51" t="s">
        <v>1637</v>
      </c>
      <c r="C1627" s="52" t="s">
        <v>27</v>
      </c>
      <c r="D1627" s="42"/>
      <c r="E1627" s="42">
        <v>5099.57</v>
      </c>
      <c r="F1627" s="42">
        <f>E1627*(1+C$1909)</f>
        <v>6419.8486730000004</v>
      </c>
      <c r="G1627" s="42">
        <f>D1627*F1627</f>
        <v>0</v>
      </c>
      <c r="H1627" s="175"/>
      <c r="I1627" s="246">
        <f>IF(D1627&lt;&gt;0,1,0)</f>
        <v>0</v>
      </c>
    </row>
    <row r="1628" spans="1:9" s="25" customFormat="1" x14ac:dyDescent="0.3">
      <c r="A1628" s="179"/>
      <c r="B1628" s="51"/>
      <c r="C1628" s="52"/>
      <c r="D1628" s="58"/>
      <c r="E1628" s="115"/>
      <c r="F1628" s="115"/>
      <c r="G1628" s="44"/>
      <c r="H1628" s="175"/>
      <c r="I1628" s="246">
        <f>IF(I1627=1,1,0)</f>
        <v>0</v>
      </c>
    </row>
    <row r="1629" spans="1:9" s="25" customFormat="1" ht="18.75" x14ac:dyDescent="0.25">
      <c r="A1629" s="179" t="s">
        <v>1638</v>
      </c>
      <c r="B1629" s="51" t="s">
        <v>1639</v>
      </c>
      <c r="C1629" s="52" t="s">
        <v>27</v>
      </c>
      <c r="D1629" s="42"/>
      <c r="E1629" s="42">
        <v>7649.36</v>
      </c>
      <c r="F1629" s="42">
        <f>E1629*(1+C$1909)</f>
        <v>9629.7793039999997</v>
      </c>
      <c r="G1629" s="42">
        <f>D1629*F1629</f>
        <v>0</v>
      </c>
      <c r="H1629" s="175"/>
      <c r="I1629" s="246">
        <f>IF(D1629&lt;&gt;0,1,0)</f>
        <v>0</v>
      </c>
    </row>
    <row r="1630" spans="1:9" s="25" customFormat="1" x14ac:dyDescent="0.3">
      <c r="A1630" s="179"/>
      <c r="B1630" s="51"/>
      <c r="C1630" s="136"/>
      <c r="D1630" s="58"/>
      <c r="E1630" s="42"/>
      <c r="F1630" s="115"/>
      <c r="G1630" s="79"/>
      <c r="H1630" s="175"/>
      <c r="I1630" s="246">
        <f>IF(I1629=1,1,0)</f>
        <v>0</v>
      </c>
    </row>
    <row r="1631" spans="1:9" s="25" customFormat="1" ht="18" customHeight="1" x14ac:dyDescent="0.3">
      <c r="A1631" s="223" t="s">
        <v>1968</v>
      </c>
      <c r="B1631" s="227"/>
      <c r="C1631" s="217"/>
      <c r="D1631" s="238"/>
      <c r="E1631" s="209" t="s">
        <v>67</v>
      </c>
      <c r="F1631" s="237"/>
      <c r="G1631" s="66">
        <f>SUM(G1563:G1630)</f>
        <v>0</v>
      </c>
      <c r="H1631" s="175"/>
      <c r="I1631" s="245" t="s">
        <v>1973</v>
      </c>
    </row>
    <row r="1632" spans="1:9" s="22" customFormat="1" ht="18.75" x14ac:dyDescent="0.25">
      <c r="A1632" s="172" t="s">
        <v>1640</v>
      </c>
      <c r="B1632" s="228" t="s">
        <v>1641</v>
      </c>
      <c r="C1632" s="229"/>
      <c r="D1632" s="233"/>
      <c r="E1632" s="231"/>
      <c r="F1632" s="231"/>
      <c r="G1632" s="232"/>
      <c r="H1632" s="175"/>
      <c r="I1632" s="245" t="s">
        <v>1973</v>
      </c>
    </row>
    <row r="1633" spans="1:9" s="22" customFormat="1" x14ac:dyDescent="0.3">
      <c r="A1633" s="94" t="s">
        <v>1642</v>
      </c>
      <c r="B1633" s="138" t="s">
        <v>1643</v>
      </c>
      <c r="C1633" s="41"/>
      <c r="D1633" s="58"/>
      <c r="E1633" s="42"/>
      <c r="F1633" s="42"/>
      <c r="G1633" s="44"/>
      <c r="H1633" s="175"/>
      <c r="I1633" s="246">
        <f>IF(D1636&lt;&gt;0,1,IF(D1638&lt;&gt;0,1,IF(D1640&lt;&gt;0,1,IF(D1642&lt;&gt;0,1,0))))</f>
        <v>1</v>
      </c>
    </row>
    <row r="1634" spans="1:9" s="22" customFormat="1" ht="47.25" x14ac:dyDescent="0.25">
      <c r="A1634" s="94"/>
      <c r="B1634" s="139" t="s">
        <v>1644</v>
      </c>
      <c r="C1634" s="41"/>
      <c r="D1634" s="58"/>
      <c r="E1634" s="42"/>
      <c r="F1634" s="42"/>
      <c r="G1634" s="44"/>
      <c r="H1634" s="175"/>
      <c r="I1634" s="246">
        <f>IF(I1633=1,1,0)</f>
        <v>1</v>
      </c>
    </row>
    <row r="1635" spans="1:9" s="22" customFormat="1" x14ac:dyDescent="0.3">
      <c r="A1635" s="94"/>
      <c r="B1635" s="139"/>
      <c r="C1635" s="41"/>
      <c r="D1635" s="58"/>
      <c r="E1635" s="42"/>
      <c r="F1635" s="42"/>
      <c r="G1635" s="44"/>
      <c r="H1635" s="175"/>
      <c r="I1635" s="246">
        <f>IF(I1634=1,1,0)</f>
        <v>1</v>
      </c>
    </row>
    <row r="1636" spans="1:9" s="22" customFormat="1" ht="63" x14ac:dyDescent="0.25">
      <c r="A1636" s="94" t="s">
        <v>1645</v>
      </c>
      <c r="B1636" s="140" t="s">
        <v>1646</v>
      </c>
      <c r="C1636" s="54" t="s">
        <v>27</v>
      </c>
      <c r="D1636" s="42"/>
      <c r="E1636" s="55">
        <v>367.36</v>
      </c>
      <c r="F1636" s="42">
        <f>E1636*(1+C$1910)</f>
        <v>450.64051200000006</v>
      </c>
      <c r="G1636" s="42">
        <f>D1636*F1636</f>
        <v>0</v>
      </c>
      <c r="H1636" s="175"/>
      <c r="I1636" s="246">
        <f>IF(D1636&lt;&gt;0,1,0)</f>
        <v>0</v>
      </c>
    </row>
    <row r="1637" spans="1:9" s="22" customFormat="1" x14ac:dyDescent="0.3">
      <c r="A1637" s="94"/>
      <c r="B1637" s="141"/>
      <c r="C1637" s="54"/>
      <c r="D1637" s="111"/>
      <c r="E1637" s="142"/>
      <c r="F1637" s="142"/>
      <c r="G1637" s="56"/>
      <c r="H1637" s="175"/>
      <c r="I1637" s="246">
        <f>IF(I1636=1,1,0)</f>
        <v>0</v>
      </c>
    </row>
    <row r="1638" spans="1:9" s="22" customFormat="1" ht="63" x14ac:dyDescent="0.25">
      <c r="A1638" s="94" t="s">
        <v>1647</v>
      </c>
      <c r="B1638" s="140" t="s">
        <v>1648</v>
      </c>
      <c r="C1638" s="54" t="s">
        <v>27</v>
      </c>
      <c r="D1638" s="42"/>
      <c r="E1638" s="55">
        <v>1093.2</v>
      </c>
      <c r="F1638" s="42">
        <f>E1638*(1+C$1910)</f>
        <v>1341.0284400000003</v>
      </c>
      <c r="G1638" s="42">
        <f>D1638*F1638</f>
        <v>0</v>
      </c>
      <c r="H1638" s="175"/>
      <c r="I1638" s="246">
        <f>IF(D1638&lt;&gt;0,1,0)</f>
        <v>0</v>
      </c>
    </row>
    <row r="1639" spans="1:9" s="22" customFormat="1" x14ac:dyDescent="0.3">
      <c r="A1639" s="94"/>
      <c r="B1639" s="141"/>
      <c r="C1639" s="54"/>
      <c r="D1639" s="111"/>
      <c r="E1639" s="142"/>
      <c r="F1639" s="142"/>
      <c r="G1639" s="56"/>
      <c r="H1639" s="175"/>
      <c r="I1639" s="246">
        <f>IF(I1638=1,1,0)</f>
        <v>0</v>
      </c>
    </row>
    <row r="1640" spans="1:9" s="22" customFormat="1" ht="63" x14ac:dyDescent="0.25">
      <c r="A1640" s="94" t="s">
        <v>1649</v>
      </c>
      <c r="B1640" s="140" t="s">
        <v>1650</v>
      </c>
      <c r="C1640" s="54" t="s">
        <v>27</v>
      </c>
      <c r="D1640" s="215">
        <v>9</v>
      </c>
      <c r="E1640" s="55">
        <v>1217.1099999999999</v>
      </c>
      <c r="F1640" s="42">
        <f>E1640*(1+C$1910)</f>
        <v>1493.0288370000001</v>
      </c>
      <c r="G1640" s="42">
        <f>D1640*F1640</f>
        <v>13437.259533</v>
      </c>
      <c r="H1640" s="175" t="s">
        <v>1848</v>
      </c>
      <c r="I1640" s="246">
        <f>IF(D1640&lt;&gt;0,1,0)</f>
        <v>1</v>
      </c>
    </row>
    <row r="1641" spans="1:9" s="22" customFormat="1" x14ac:dyDescent="0.3">
      <c r="A1641" s="94"/>
      <c r="B1641" s="143"/>
      <c r="C1641" s="54"/>
      <c r="D1641" s="111"/>
      <c r="E1641" s="55"/>
      <c r="F1641" s="55"/>
      <c r="G1641" s="56"/>
      <c r="H1641" s="175"/>
      <c r="I1641" s="246">
        <f>IF(I1640=1,1,0)</f>
        <v>1</v>
      </c>
    </row>
    <row r="1642" spans="1:9" s="22" customFormat="1" ht="47.25" x14ac:dyDescent="0.25">
      <c r="A1642" s="179" t="s">
        <v>1651</v>
      </c>
      <c r="B1642" s="144" t="s">
        <v>1652</v>
      </c>
      <c r="C1642" s="52" t="s">
        <v>27</v>
      </c>
      <c r="D1642" s="215">
        <v>1</v>
      </c>
      <c r="E1642" s="55">
        <v>278.31</v>
      </c>
      <c r="F1642" s="42">
        <f>E1642*(1+C$1910)</f>
        <v>341.40287700000005</v>
      </c>
      <c r="G1642" s="42">
        <f>D1642*F1642</f>
        <v>341.40287700000005</v>
      </c>
      <c r="H1642" s="175" t="s">
        <v>1848</v>
      </c>
      <c r="I1642" s="246">
        <f>IF(D1642&lt;&gt;0,1,0)</f>
        <v>1</v>
      </c>
    </row>
    <row r="1643" spans="1:9" s="22" customFormat="1" x14ac:dyDescent="0.3">
      <c r="A1643" s="94"/>
      <c r="B1643" s="145"/>
      <c r="C1643" s="41"/>
      <c r="D1643" s="58"/>
      <c r="E1643" s="42"/>
      <c r="F1643" s="42"/>
      <c r="G1643" s="44"/>
      <c r="H1643" s="175"/>
      <c r="I1643" s="246">
        <f>IF(I1642=1,1,0)</f>
        <v>1</v>
      </c>
    </row>
    <row r="1644" spans="1:9" s="22" customFormat="1" ht="18.75" x14ac:dyDescent="0.25">
      <c r="A1644" s="94" t="s">
        <v>1653</v>
      </c>
      <c r="B1644" s="146" t="s">
        <v>1654</v>
      </c>
      <c r="C1644" s="41"/>
      <c r="D1644" s="58"/>
      <c r="E1644" s="42"/>
      <c r="F1644" s="42"/>
      <c r="G1644" s="44"/>
      <c r="H1644" s="175"/>
      <c r="I1644" s="246">
        <f>IF(D1645&lt;&gt;0,1,IF(D1648&lt;&gt;0,1,IF(D1651&lt;&gt;0,1,IF(D1654&lt;&gt;0,1,IF(D1657&lt;&gt;0,1,IF(D1660&lt;&gt;0,1,IF(D1663&lt;&gt;0,1,IF(D1666&lt;&gt;0,1,0))))))))+IF(D1669&lt;&gt;0,1,IF(D1672&lt;&gt;0,1,IF(D1675&lt;&gt;0,1,IF(D1678&lt;&gt;0,1,IF(D1681&lt;&gt;0,1,0)))))</f>
        <v>2</v>
      </c>
    </row>
    <row r="1645" spans="1:9" s="22" customFormat="1" ht="18.75" x14ac:dyDescent="0.25">
      <c r="A1645" s="94" t="s">
        <v>1655</v>
      </c>
      <c r="B1645" s="144" t="s">
        <v>1656</v>
      </c>
      <c r="C1645" s="41" t="s">
        <v>27</v>
      </c>
      <c r="D1645" s="42"/>
      <c r="E1645" s="42">
        <v>346.41</v>
      </c>
      <c r="F1645" s="42">
        <f>E1645*(1+C$1910)</f>
        <v>424.94114700000006</v>
      </c>
      <c r="G1645" s="42">
        <f>D1645*F1645</f>
        <v>0</v>
      </c>
      <c r="H1645" s="175"/>
      <c r="I1645" s="246">
        <f>IF(D1645&lt;&gt;0,1,0)</f>
        <v>0</v>
      </c>
    </row>
    <row r="1646" spans="1:9" s="22" customFormat="1" ht="63" x14ac:dyDescent="0.25">
      <c r="A1646" s="94"/>
      <c r="B1646" s="147" t="s">
        <v>1657</v>
      </c>
      <c r="C1646" s="41"/>
      <c r="D1646" s="58"/>
      <c r="E1646" s="42"/>
      <c r="F1646" s="42"/>
      <c r="G1646" s="44"/>
      <c r="H1646" s="175"/>
      <c r="I1646" s="246">
        <f>IF(I1645=1,1,0)</f>
        <v>0</v>
      </c>
    </row>
    <row r="1647" spans="1:9" s="22" customFormat="1" x14ac:dyDescent="0.3">
      <c r="A1647" s="94"/>
      <c r="B1647" s="147"/>
      <c r="C1647" s="41"/>
      <c r="D1647" s="58"/>
      <c r="E1647" s="42"/>
      <c r="F1647" s="42"/>
      <c r="G1647" s="44"/>
      <c r="H1647" s="175"/>
      <c r="I1647" s="246">
        <f>IF(I1646=1,1,0)</f>
        <v>0</v>
      </c>
    </row>
    <row r="1648" spans="1:9" s="22" customFormat="1" ht="31.5" x14ac:dyDescent="0.25">
      <c r="A1648" s="179" t="s">
        <v>1658</v>
      </c>
      <c r="B1648" s="144" t="s">
        <v>1659</v>
      </c>
      <c r="C1648" s="52" t="s">
        <v>27</v>
      </c>
      <c r="D1648" s="215">
        <v>9</v>
      </c>
      <c r="E1648" s="55">
        <v>430.33</v>
      </c>
      <c r="F1648" s="42">
        <f>E1648*(1+C$1910)</f>
        <v>527.88581099999999</v>
      </c>
      <c r="G1648" s="42">
        <f>D1648*F1648</f>
        <v>4750.972299</v>
      </c>
      <c r="H1648" s="175" t="s">
        <v>1848</v>
      </c>
      <c r="I1648" s="246">
        <f>IF(D1648&lt;&gt;0,1,0)</f>
        <v>1</v>
      </c>
    </row>
    <row r="1649" spans="1:9" s="22" customFormat="1" ht="78.75" x14ac:dyDescent="0.25">
      <c r="A1649" s="179"/>
      <c r="B1649" s="147" t="s">
        <v>1660</v>
      </c>
      <c r="C1649" s="52"/>
      <c r="D1649" s="80"/>
      <c r="E1649" s="80"/>
      <c r="F1649" s="80"/>
      <c r="G1649" s="80"/>
      <c r="H1649" s="175"/>
      <c r="I1649" s="246">
        <f>IF(I1648=1,1,0)</f>
        <v>1</v>
      </c>
    </row>
    <row r="1650" spans="1:9" s="22" customFormat="1" x14ac:dyDescent="0.3">
      <c r="A1650" s="94"/>
      <c r="B1650" s="146"/>
      <c r="C1650" s="41"/>
      <c r="D1650" s="58"/>
      <c r="E1650" s="42"/>
      <c r="F1650" s="42"/>
      <c r="G1650" s="44"/>
      <c r="H1650" s="175"/>
      <c r="I1650" s="246">
        <f>IF(I1649=1,1,0)</f>
        <v>1</v>
      </c>
    </row>
    <row r="1651" spans="1:9" s="22" customFormat="1" ht="18.75" x14ac:dyDescent="0.25">
      <c r="A1651" s="94" t="s">
        <v>1661</v>
      </c>
      <c r="B1651" s="145" t="s">
        <v>1662</v>
      </c>
      <c r="C1651" s="41" t="s">
        <v>27</v>
      </c>
      <c r="D1651" s="42"/>
      <c r="E1651" s="42">
        <v>108.02</v>
      </c>
      <c r="F1651" s="42">
        <f>E1651*(1+C$1910)</f>
        <v>132.50813400000001</v>
      </c>
      <c r="G1651" s="42">
        <f>D1651*F1651</f>
        <v>0</v>
      </c>
      <c r="H1651" s="175"/>
      <c r="I1651" s="246">
        <f>IF(D1651&lt;&gt;0,1,0)</f>
        <v>0</v>
      </c>
    </row>
    <row r="1652" spans="1:9" s="22" customFormat="1" ht="47.25" x14ac:dyDescent="0.25">
      <c r="A1652" s="94"/>
      <c r="B1652" s="148" t="s">
        <v>1663</v>
      </c>
      <c r="C1652" s="41"/>
      <c r="D1652" s="58"/>
      <c r="E1652" s="42"/>
      <c r="F1652" s="42"/>
      <c r="G1652" s="44"/>
      <c r="H1652" s="175"/>
      <c r="I1652" s="246">
        <f>IF(I1651=1,1,0)</f>
        <v>0</v>
      </c>
    </row>
    <row r="1653" spans="1:9" s="22" customFormat="1" x14ac:dyDescent="0.3">
      <c r="A1653" s="94"/>
      <c r="B1653" s="145"/>
      <c r="C1653" s="41"/>
      <c r="D1653" s="58"/>
      <c r="E1653" s="42"/>
      <c r="F1653" s="42"/>
      <c r="G1653" s="44"/>
      <c r="H1653" s="175"/>
      <c r="I1653" s="246">
        <f>IF(I1652=1,1,0)</f>
        <v>0</v>
      </c>
    </row>
    <row r="1654" spans="1:9" s="22" customFormat="1" ht="18.75" x14ac:dyDescent="0.25">
      <c r="A1654" s="179" t="s">
        <v>1664</v>
      </c>
      <c r="B1654" s="144" t="s">
        <v>1665</v>
      </c>
      <c r="C1654" s="52" t="s">
        <v>27</v>
      </c>
      <c r="D1654" s="42"/>
      <c r="E1654" s="42">
        <v>150.55000000000001</v>
      </c>
      <c r="F1654" s="42">
        <f>E1654*(1+C$1910)</f>
        <v>184.67968500000003</v>
      </c>
      <c r="G1654" s="42">
        <f>D1654*F1654</f>
        <v>0</v>
      </c>
      <c r="H1654" s="175"/>
      <c r="I1654" s="246">
        <f>IF(D1654&lt;&gt;0,1,0)</f>
        <v>0</v>
      </c>
    </row>
    <row r="1655" spans="1:9" s="22" customFormat="1" ht="47.25" x14ac:dyDescent="0.25">
      <c r="A1655" s="179"/>
      <c r="B1655" s="147" t="s">
        <v>1666</v>
      </c>
      <c r="C1655" s="52"/>
      <c r="D1655" s="58"/>
      <c r="E1655" s="42"/>
      <c r="F1655" s="42"/>
      <c r="G1655" s="44"/>
      <c r="H1655" s="175"/>
      <c r="I1655" s="246">
        <f>IF(I1654=1,1,0)</f>
        <v>0</v>
      </c>
    </row>
    <row r="1656" spans="1:9" s="22" customFormat="1" x14ac:dyDescent="0.3">
      <c r="A1656" s="94"/>
      <c r="B1656" s="145"/>
      <c r="C1656" s="41"/>
      <c r="D1656" s="58"/>
      <c r="E1656" s="42"/>
      <c r="F1656" s="42"/>
      <c r="G1656" s="44"/>
      <c r="H1656" s="175"/>
      <c r="I1656" s="246">
        <f>IF(I1655=1,1,0)</f>
        <v>0</v>
      </c>
    </row>
    <row r="1657" spans="1:9" s="22" customFormat="1" ht="18.75" x14ac:dyDescent="0.25">
      <c r="A1657" s="94" t="s">
        <v>1667</v>
      </c>
      <c r="B1657" s="145" t="s">
        <v>1668</v>
      </c>
      <c r="C1657" s="41" t="s">
        <v>27</v>
      </c>
      <c r="D1657" s="42"/>
      <c r="E1657" s="42">
        <v>178.14</v>
      </c>
      <c r="F1657" s="42">
        <f>E1657*(1+C$1910)</f>
        <v>218.524338</v>
      </c>
      <c r="G1657" s="42">
        <f>D1657*F1657</f>
        <v>0</v>
      </c>
      <c r="H1657" s="175"/>
      <c r="I1657" s="246">
        <f>IF(D1657&lt;&gt;0,1,0)</f>
        <v>0</v>
      </c>
    </row>
    <row r="1658" spans="1:9" s="22" customFormat="1" ht="63" x14ac:dyDescent="0.25">
      <c r="A1658" s="94"/>
      <c r="B1658" s="148" t="s">
        <v>1669</v>
      </c>
      <c r="C1658" s="41"/>
      <c r="D1658" s="58"/>
      <c r="E1658" s="42"/>
      <c r="F1658" s="42"/>
      <c r="G1658" s="44"/>
      <c r="H1658" s="175"/>
      <c r="I1658" s="246">
        <f>IF(I1657=1,1,0)</f>
        <v>0</v>
      </c>
    </row>
    <row r="1659" spans="1:9" s="22" customFormat="1" x14ac:dyDescent="0.3">
      <c r="A1659" s="94"/>
      <c r="B1659" s="145"/>
      <c r="C1659" s="41"/>
      <c r="D1659" s="58"/>
      <c r="E1659" s="42"/>
      <c r="F1659" s="42"/>
      <c r="G1659" s="44"/>
      <c r="H1659" s="175"/>
      <c r="I1659" s="246">
        <f>IF(I1658=1,1,0)</f>
        <v>0</v>
      </c>
    </row>
    <row r="1660" spans="1:9" s="22" customFormat="1" ht="18.75" x14ac:dyDescent="0.25">
      <c r="A1660" s="94" t="s">
        <v>1670</v>
      </c>
      <c r="B1660" s="145" t="s">
        <v>1671</v>
      </c>
      <c r="C1660" s="41" t="s">
        <v>27</v>
      </c>
      <c r="D1660" s="42"/>
      <c r="E1660" s="42">
        <v>77.61</v>
      </c>
      <c r="F1660" s="42">
        <f>E1660*(1+C$1910)</f>
        <v>95.204187000000005</v>
      </c>
      <c r="G1660" s="42">
        <f>D1660*F1660</f>
        <v>0</v>
      </c>
      <c r="H1660" s="175"/>
      <c r="I1660" s="246">
        <f>IF(D1660&lt;&gt;0,1,0)</f>
        <v>0</v>
      </c>
    </row>
    <row r="1661" spans="1:9" s="22" customFormat="1" ht="47.25" x14ac:dyDescent="0.25">
      <c r="A1661" s="94"/>
      <c r="B1661" s="148" t="s">
        <v>1672</v>
      </c>
      <c r="C1661" s="41"/>
      <c r="D1661" s="58"/>
      <c r="E1661" s="42"/>
      <c r="F1661" s="42"/>
      <c r="G1661" s="44"/>
      <c r="H1661" s="175"/>
      <c r="I1661" s="246">
        <f>IF(I1660=1,1,0)</f>
        <v>0</v>
      </c>
    </row>
    <row r="1662" spans="1:9" s="22" customFormat="1" x14ac:dyDescent="0.3">
      <c r="A1662" s="94"/>
      <c r="B1662" s="145"/>
      <c r="C1662" s="41"/>
      <c r="D1662" s="58"/>
      <c r="E1662" s="42"/>
      <c r="F1662" s="42"/>
      <c r="G1662" s="44"/>
      <c r="H1662" s="175"/>
      <c r="I1662" s="246">
        <f>IF(I1661=1,1,0)</f>
        <v>0</v>
      </c>
    </row>
    <row r="1663" spans="1:9" s="22" customFormat="1" ht="18.75" x14ac:dyDescent="0.25">
      <c r="A1663" s="94" t="s">
        <v>1673</v>
      </c>
      <c r="B1663" s="145" t="s">
        <v>1674</v>
      </c>
      <c r="C1663" s="41" t="s">
        <v>27</v>
      </c>
      <c r="D1663" s="42"/>
      <c r="E1663" s="42">
        <v>113.07</v>
      </c>
      <c r="F1663" s="42">
        <f>E1663*(1+C$1910)</f>
        <v>138.702969</v>
      </c>
      <c r="G1663" s="42">
        <f>D1663*F1663</f>
        <v>0</v>
      </c>
      <c r="H1663" s="175"/>
      <c r="I1663" s="246">
        <f>IF(D1663&lt;&gt;0,1,0)</f>
        <v>0</v>
      </c>
    </row>
    <row r="1664" spans="1:9" s="22" customFormat="1" ht="47.25" x14ac:dyDescent="0.25">
      <c r="A1664" s="94"/>
      <c r="B1664" s="148" t="s">
        <v>1675</v>
      </c>
      <c r="C1664" s="41"/>
      <c r="D1664" s="58"/>
      <c r="E1664" s="42"/>
      <c r="F1664" s="42"/>
      <c r="G1664" s="44"/>
      <c r="H1664" s="175"/>
      <c r="I1664" s="246">
        <f>IF(I1663=1,1,0)</f>
        <v>0</v>
      </c>
    </row>
    <row r="1665" spans="1:9" s="22" customFormat="1" x14ac:dyDescent="0.3">
      <c r="A1665" s="94"/>
      <c r="B1665" s="148"/>
      <c r="C1665" s="41"/>
      <c r="D1665" s="58"/>
      <c r="E1665" s="42"/>
      <c r="F1665" s="42"/>
      <c r="G1665" s="44"/>
      <c r="H1665" s="175"/>
      <c r="I1665" s="246">
        <f>IF(I1664=1,1,0)</f>
        <v>0</v>
      </c>
    </row>
    <row r="1666" spans="1:9" s="22" customFormat="1" ht="18.75" x14ac:dyDescent="0.25">
      <c r="A1666" s="94" t="s">
        <v>1676</v>
      </c>
      <c r="B1666" s="145" t="s">
        <v>1677</v>
      </c>
      <c r="C1666" s="41" t="s">
        <v>27</v>
      </c>
      <c r="D1666" s="42"/>
      <c r="E1666" s="42">
        <v>15.66</v>
      </c>
      <c r="F1666" s="42">
        <f>E1666*(1+C$1910)</f>
        <v>19.210122000000002</v>
      </c>
      <c r="G1666" s="42">
        <f>D1666*F1666</f>
        <v>0</v>
      </c>
      <c r="H1666" s="175"/>
      <c r="I1666" s="246">
        <f>IF(D1666&lt;&gt;0,1,0)</f>
        <v>0</v>
      </c>
    </row>
    <row r="1667" spans="1:9" s="22" customFormat="1" ht="78.75" x14ac:dyDescent="0.25">
      <c r="A1667" s="94"/>
      <c r="B1667" s="148" t="s">
        <v>1678</v>
      </c>
      <c r="C1667" s="41"/>
      <c r="D1667" s="58"/>
      <c r="E1667" s="42"/>
      <c r="F1667" s="42"/>
      <c r="G1667" s="44"/>
      <c r="H1667" s="175"/>
      <c r="I1667" s="246">
        <f>IF(I1666=1,1,0)</f>
        <v>0</v>
      </c>
    </row>
    <row r="1668" spans="1:9" s="22" customFormat="1" x14ac:dyDescent="0.3">
      <c r="A1668" s="94"/>
      <c r="B1668" s="148"/>
      <c r="C1668" s="41"/>
      <c r="D1668" s="58"/>
      <c r="E1668" s="42"/>
      <c r="F1668" s="42"/>
      <c r="G1668" s="44"/>
      <c r="H1668" s="175"/>
      <c r="I1668" s="246">
        <f>IF(I1667=1,1,0)</f>
        <v>0</v>
      </c>
    </row>
    <row r="1669" spans="1:9" s="22" customFormat="1" ht="18.75" x14ac:dyDescent="0.25">
      <c r="A1669" s="179" t="s">
        <v>1679</v>
      </c>
      <c r="B1669" s="144" t="s">
        <v>1680</v>
      </c>
      <c r="C1669" s="52" t="s">
        <v>27</v>
      </c>
      <c r="D1669" s="42"/>
      <c r="E1669" s="42">
        <v>96.93</v>
      </c>
      <c r="F1669" s="42">
        <f>E1669*(1+C$1910)</f>
        <v>118.90403100000002</v>
      </c>
      <c r="G1669" s="42">
        <f>D1669*F1669</f>
        <v>0</v>
      </c>
      <c r="H1669" s="175"/>
      <c r="I1669" s="246">
        <f>IF(D1669&lt;&gt;0,1,0)</f>
        <v>0</v>
      </c>
    </row>
    <row r="1670" spans="1:9" s="22" customFormat="1" ht="47.25" x14ac:dyDescent="0.25">
      <c r="A1670" s="179"/>
      <c r="B1670" s="147" t="s">
        <v>1681</v>
      </c>
      <c r="C1670" s="52"/>
      <c r="D1670" s="58"/>
      <c r="E1670" s="42"/>
      <c r="F1670" s="42"/>
      <c r="G1670" s="44"/>
      <c r="H1670" s="175"/>
      <c r="I1670" s="246">
        <f>IF(I1669=1,1,0)</f>
        <v>0</v>
      </c>
    </row>
    <row r="1671" spans="1:9" s="22" customFormat="1" x14ac:dyDescent="0.3">
      <c r="A1671" s="179"/>
      <c r="B1671" s="144"/>
      <c r="C1671" s="52"/>
      <c r="D1671" s="58"/>
      <c r="E1671" s="42"/>
      <c r="F1671" s="42"/>
      <c r="G1671" s="44"/>
      <c r="H1671" s="175"/>
      <c r="I1671" s="246">
        <f>IF(I1670=1,1,0)</f>
        <v>0</v>
      </c>
    </row>
    <row r="1672" spans="1:9" s="22" customFormat="1" ht="31.5" x14ac:dyDescent="0.25">
      <c r="A1672" s="179" t="s">
        <v>1682</v>
      </c>
      <c r="B1672" s="144" t="s">
        <v>1683</v>
      </c>
      <c r="C1672" s="52" t="s">
        <v>27</v>
      </c>
      <c r="D1672" s="215">
        <v>3</v>
      </c>
      <c r="E1672" s="42">
        <v>447.33</v>
      </c>
      <c r="F1672" s="42">
        <f>E1672*(1+C$1910)</f>
        <v>548.73971100000006</v>
      </c>
      <c r="G1672" s="42">
        <f>D1672*F1672</f>
        <v>1646.2191330000001</v>
      </c>
      <c r="H1672" s="175" t="s">
        <v>1848</v>
      </c>
      <c r="I1672" s="246">
        <f>IF(D1672&lt;&gt;0,1,0)</f>
        <v>1</v>
      </c>
    </row>
    <row r="1673" spans="1:9" s="22" customFormat="1" ht="47.25" x14ac:dyDescent="0.25">
      <c r="A1673" s="179"/>
      <c r="B1673" s="147" t="s">
        <v>1684</v>
      </c>
      <c r="C1673" s="52"/>
      <c r="D1673" s="58"/>
      <c r="E1673" s="42"/>
      <c r="F1673" s="42"/>
      <c r="G1673" s="44"/>
      <c r="H1673" s="175"/>
      <c r="I1673" s="246">
        <f>IF(I1672=1,1,0)</f>
        <v>1</v>
      </c>
    </row>
    <row r="1674" spans="1:9" s="22" customFormat="1" x14ac:dyDescent="0.3">
      <c r="A1674" s="179"/>
      <c r="B1674" s="144"/>
      <c r="C1674" s="52"/>
      <c r="D1674" s="58"/>
      <c r="E1674" s="42"/>
      <c r="F1674" s="42"/>
      <c r="G1674" s="44"/>
      <c r="H1674" s="175"/>
      <c r="I1674" s="246">
        <f>IF(I1673=1,1,0)</f>
        <v>1</v>
      </c>
    </row>
    <row r="1675" spans="1:9" s="22" customFormat="1" ht="18.75" x14ac:dyDescent="0.25">
      <c r="A1675" s="179" t="s">
        <v>1685</v>
      </c>
      <c r="B1675" s="144" t="s">
        <v>1686</v>
      </c>
      <c r="C1675" s="52" t="s">
        <v>27</v>
      </c>
      <c r="D1675" s="42"/>
      <c r="E1675" s="42">
        <v>234.67</v>
      </c>
      <c r="F1675" s="42">
        <f>E1675*(1+C$1910)</f>
        <v>287.86968899999999</v>
      </c>
      <c r="G1675" s="42">
        <f>D1675*F1675</f>
        <v>0</v>
      </c>
      <c r="H1675" s="175"/>
      <c r="I1675" s="246">
        <f>IF(D1675&lt;&gt;0,1,0)</f>
        <v>0</v>
      </c>
    </row>
    <row r="1676" spans="1:9" s="22" customFormat="1" ht="47.25" x14ac:dyDescent="0.25">
      <c r="A1676" s="179"/>
      <c r="B1676" s="147" t="s">
        <v>1687</v>
      </c>
      <c r="C1676" s="52"/>
      <c r="D1676" s="58"/>
      <c r="E1676" s="42"/>
      <c r="F1676" s="42"/>
      <c r="G1676" s="44"/>
      <c r="H1676" s="175"/>
      <c r="I1676" s="246">
        <f>IF(I1675=1,1,0)</f>
        <v>0</v>
      </c>
    </row>
    <row r="1677" spans="1:9" s="22" customFormat="1" x14ac:dyDescent="0.3">
      <c r="A1677" s="179"/>
      <c r="B1677" s="147"/>
      <c r="C1677" s="52"/>
      <c r="D1677" s="58"/>
      <c r="E1677" s="42"/>
      <c r="F1677" s="42"/>
      <c r="G1677" s="44"/>
      <c r="H1677" s="175"/>
      <c r="I1677" s="246">
        <f>IF(I1676=1,1,0)</f>
        <v>0</v>
      </c>
    </row>
    <row r="1678" spans="1:9" s="22" customFormat="1" ht="18.75" x14ac:dyDescent="0.25">
      <c r="A1678" s="179" t="s">
        <v>1688</v>
      </c>
      <c r="B1678" s="144" t="s">
        <v>1689</v>
      </c>
      <c r="C1678" s="52" t="s">
        <v>27</v>
      </c>
      <c r="D1678" s="42"/>
      <c r="E1678" s="42">
        <v>325.42</v>
      </c>
      <c r="F1678" s="42">
        <f>E1678*(1+C$1910)</f>
        <v>399.19271400000008</v>
      </c>
      <c r="G1678" s="42">
        <f>D1678*F1678</f>
        <v>0</v>
      </c>
      <c r="H1678" s="175"/>
      <c r="I1678" s="246">
        <f>IF(D1678&lt;&gt;0,1,0)</f>
        <v>0</v>
      </c>
    </row>
    <row r="1679" spans="1:9" s="22" customFormat="1" ht="63" x14ac:dyDescent="0.25">
      <c r="A1679" s="179"/>
      <c r="B1679" s="147" t="s">
        <v>1690</v>
      </c>
      <c r="C1679" s="52"/>
      <c r="D1679" s="80"/>
      <c r="E1679" s="42"/>
      <c r="F1679" s="80"/>
      <c r="G1679" s="80"/>
      <c r="H1679" s="175"/>
      <c r="I1679" s="246">
        <f>IF(I1678=1,1,0)</f>
        <v>0</v>
      </c>
    </row>
    <row r="1680" spans="1:9" s="22" customFormat="1" x14ac:dyDescent="0.3">
      <c r="A1680" s="179"/>
      <c r="B1680" s="147"/>
      <c r="C1680" s="52"/>
      <c r="D1680" s="80"/>
      <c r="E1680" s="42"/>
      <c r="F1680" s="80"/>
      <c r="G1680" s="80"/>
      <c r="H1680" s="175"/>
      <c r="I1680" s="246">
        <f>IF(I1679=1,1,0)</f>
        <v>0</v>
      </c>
    </row>
    <row r="1681" spans="1:9" s="22" customFormat="1" x14ac:dyDescent="0.3">
      <c r="A1681" s="179" t="s">
        <v>1691</v>
      </c>
      <c r="B1681" s="201" t="s">
        <v>1692</v>
      </c>
      <c r="C1681" s="52" t="s">
        <v>27</v>
      </c>
      <c r="D1681" s="42"/>
      <c r="E1681" s="42">
        <v>184.3</v>
      </c>
      <c r="F1681" s="42">
        <f>E1681*(1+C$1910)</f>
        <v>226.08081000000004</v>
      </c>
      <c r="G1681" s="42">
        <f>D1681*F1681</f>
        <v>0</v>
      </c>
      <c r="H1681" s="175"/>
      <c r="I1681" s="246">
        <f>IF(D1681&lt;&gt;0,1,0)</f>
        <v>0</v>
      </c>
    </row>
    <row r="1682" spans="1:9" s="22" customFormat="1" ht="78.75" x14ac:dyDescent="0.25">
      <c r="A1682" s="179"/>
      <c r="B1682" s="147" t="s">
        <v>1693</v>
      </c>
      <c r="C1682" s="52"/>
      <c r="D1682" s="80"/>
      <c r="E1682" s="80"/>
      <c r="F1682" s="80"/>
      <c r="G1682" s="80"/>
      <c r="H1682" s="175"/>
      <c r="I1682" s="246">
        <f>IF(I1681=1,1,0)</f>
        <v>0</v>
      </c>
    </row>
    <row r="1683" spans="1:9" s="22" customFormat="1" x14ac:dyDescent="0.3">
      <c r="A1683" s="179"/>
      <c r="B1683" s="147"/>
      <c r="C1683" s="52"/>
      <c r="D1683" s="58"/>
      <c r="E1683" s="42"/>
      <c r="F1683" s="42"/>
      <c r="G1683" s="44"/>
      <c r="H1683" s="175"/>
      <c r="I1683" s="246">
        <f>IF(I1682=1,1,0)</f>
        <v>0</v>
      </c>
    </row>
    <row r="1684" spans="1:9" s="22" customFormat="1" ht="18.75" x14ac:dyDescent="0.25">
      <c r="A1684" s="94" t="s">
        <v>1694</v>
      </c>
      <c r="B1684" s="146" t="s">
        <v>1695</v>
      </c>
      <c r="C1684" s="41"/>
      <c r="D1684" s="58"/>
      <c r="E1684" s="42"/>
      <c r="F1684" s="42"/>
      <c r="G1684" s="44"/>
      <c r="H1684" s="175"/>
      <c r="I1684" s="246">
        <f>IF(D1685&lt;&gt;0,1,IF(D1688&lt;&gt;0,1,IF(D1691&lt;&gt;0,1,IF(D1694&lt;&gt;0,1,IF(D1697&lt;&gt;0,1,IF(D1700&lt;&gt;0,1,IF(D1703&lt;&gt;0,1,IF(D1706&lt;&gt;0,1,0))))))))</f>
        <v>1</v>
      </c>
    </row>
    <row r="1685" spans="1:9" s="22" customFormat="1" ht="31.5" x14ac:dyDescent="0.25">
      <c r="A1685" s="94" t="s">
        <v>1696</v>
      </c>
      <c r="B1685" s="145" t="s">
        <v>1697</v>
      </c>
      <c r="C1685" s="41" t="s">
        <v>27</v>
      </c>
      <c r="D1685" s="215">
        <v>61</v>
      </c>
      <c r="E1685" s="42">
        <v>27.59</v>
      </c>
      <c r="F1685" s="42">
        <f>E1685*(1+C$1910)</f>
        <v>33.844653000000001</v>
      </c>
      <c r="G1685" s="42">
        <f>D1685*F1685</f>
        <v>2064.5238330000002</v>
      </c>
      <c r="H1685" s="175" t="s">
        <v>1848</v>
      </c>
      <c r="I1685" s="246">
        <f>IF(D1685&lt;&gt;0,1,0)</f>
        <v>1</v>
      </c>
    </row>
    <row r="1686" spans="1:9" s="22" customFormat="1" ht="47.25" x14ac:dyDescent="0.25">
      <c r="A1686" s="94"/>
      <c r="B1686" s="148" t="s">
        <v>1698</v>
      </c>
      <c r="C1686" s="41"/>
      <c r="D1686" s="58"/>
      <c r="E1686" s="42"/>
      <c r="F1686" s="42"/>
      <c r="G1686" s="44"/>
      <c r="H1686" s="183"/>
      <c r="I1686" s="246">
        <f>IF(I1685=1,1,0)</f>
        <v>1</v>
      </c>
    </row>
    <row r="1687" spans="1:9" s="22" customFormat="1" x14ac:dyDescent="0.3">
      <c r="A1687" s="94"/>
      <c r="B1687" s="145"/>
      <c r="C1687" s="41"/>
      <c r="D1687" s="58"/>
      <c r="E1687" s="42"/>
      <c r="F1687" s="42"/>
      <c r="G1687" s="44"/>
      <c r="H1687" s="175"/>
      <c r="I1687" s="246">
        <f>IF(I1686=1,1,0)</f>
        <v>1</v>
      </c>
    </row>
    <row r="1688" spans="1:9" s="22" customFormat="1" ht="31.5" x14ac:dyDescent="0.25">
      <c r="A1688" s="94" t="s">
        <v>1699</v>
      </c>
      <c r="B1688" s="145" t="s">
        <v>1700</v>
      </c>
      <c r="C1688" s="41" t="s">
        <v>27</v>
      </c>
      <c r="D1688" s="215">
        <v>1</v>
      </c>
      <c r="E1688" s="42">
        <v>419.34</v>
      </c>
      <c r="F1688" s="42">
        <f>E1688*(1+C$1910)</f>
        <v>514.40437800000007</v>
      </c>
      <c r="G1688" s="42">
        <f>D1688*F1688</f>
        <v>514.40437800000007</v>
      </c>
      <c r="H1688" s="175" t="s">
        <v>1848</v>
      </c>
      <c r="I1688" s="246">
        <f>IF(D1688&lt;&gt;0,1,0)</f>
        <v>1</v>
      </c>
    </row>
    <row r="1689" spans="1:9" s="22" customFormat="1" ht="110.25" x14ac:dyDescent="0.25">
      <c r="A1689" s="94"/>
      <c r="B1689" s="148" t="s">
        <v>1701</v>
      </c>
      <c r="C1689" s="41"/>
      <c r="D1689" s="58"/>
      <c r="E1689" s="42"/>
      <c r="F1689" s="42"/>
      <c r="G1689" s="44"/>
      <c r="H1689" s="175"/>
      <c r="I1689" s="246">
        <f>IF(I1688=1,1,0)</f>
        <v>1</v>
      </c>
    </row>
    <row r="1690" spans="1:9" s="22" customFormat="1" x14ac:dyDescent="0.3">
      <c r="A1690" s="94"/>
      <c r="B1690" s="145"/>
      <c r="C1690" s="41"/>
      <c r="D1690" s="58"/>
      <c r="E1690" s="42"/>
      <c r="F1690" s="42"/>
      <c r="G1690" s="44"/>
      <c r="H1690" s="175"/>
      <c r="I1690" s="246">
        <f>IF(I1689=1,1,0)</f>
        <v>1</v>
      </c>
    </row>
    <row r="1691" spans="1:9" s="22" customFormat="1" ht="18.75" x14ac:dyDescent="0.25">
      <c r="A1691" s="94" t="s">
        <v>1702</v>
      </c>
      <c r="B1691" s="145" t="s">
        <v>1703</v>
      </c>
      <c r="C1691" s="41" t="s">
        <v>27</v>
      </c>
      <c r="D1691" s="42"/>
      <c r="E1691" s="42">
        <v>233.33</v>
      </c>
      <c r="F1691" s="42">
        <f>E1691*(1+C$1910)</f>
        <v>286.22591100000005</v>
      </c>
      <c r="G1691" s="42">
        <f>D1691*F1691</f>
        <v>0</v>
      </c>
      <c r="H1691" s="175"/>
      <c r="I1691" s="246">
        <f>IF(D1691&lt;&gt;0,1,0)</f>
        <v>0</v>
      </c>
    </row>
    <row r="1692" spans="1:9" s="22" customFormat="1" ht="47.25" x14ac:dyDescent="0.25">
      <c r="A1692" s="94"/>
      <c r="B1692" s="148" t="s">
        <v>1704</v>
      </c>
      <c r="C1692" s="41"/>
      <c r="D1692" s="58"/>
      <c r="E1692" s="42"/>
      <c r="F1692" s="42"/>
      <c r="G1692" s="44"/>
      <c r="H1692" s="175"/>
      <c r="I1692" s="246">
        <f>IF(I1691=1,1,0)</f>
        <v>0</v>
      </c>
    </row>
    <row r="1693" spans="1:9" s="22" customFormat="1" x14ac:dyDescent="0.3">
      <c r="A1693" s="94"/>
      <c r="B1693" s="145"/>
      <c r="C1693" s="41"/>
      <c r="D1693" s="58"/>
      <c r="E1693" s="42"/>
      <c r="F1693" s="42"/>
      <c r="G1693" s="44"/>
      <c r="H1693" s="175"/>
      <c r="I1693" s="246">
        <f>IF(I1692=1,1,0)</f>
        <v>0</v>
      </c>
    </row>
    <row r="1694" spans="1:9" s="22" customFormat="1" ht="31.5" x14ac:dyDescent="0.25">
      <c r="A1694" s="94" t="s">
        <v>1705</v>
      </c>
      <c r="B1694" s="145" t="s">
        <v>1706</v>
      </c>
      <c r="C1694" s="41" t="s">
        <v>27</v>
      </c>
      <c r="D1694" s="215">
        <v>19</v>
      </c>
      <c r="E1694" s="42">
        <v>122.34</v>
      </c>
      <c r="F1694" s="42">
        <f>E1694*(1+C$1910)</f>
        <v>150.07447800000003</v>
      </c>
      <c r="G1694" s="42">
        <f>D1694*F1694</f>
        <v>2851.4150820000004</v>
      </c>
      <c r="H1694" s="175" t="s">
        <v>1848</v>
      </c>
      <c r="I1694" s="246">
        <f>IF(D1694&lt;&gt;0,1,0)</f>
        <v>1</v>
      </c>
    </row>
    <row r="1695" spans="1:9" s="22" customFormat="1" ht="87.75" customHeight="1" x14ac:dyDescent="0.25">
      <c r="A1695" s="94"/>
      <c r="B1695" s="148" t="s">
        <v>1707</v>
      </c>
      <c r="C1695" s="41"/>
      <c r="D1695" s="58"/>
      <c r="E1695" s="42"/>
      <c r="F1695" s="42"/>
      <c r="G1695" s="44"/>
      <c r="H1695" s="175"/>
      <c r="I1695" s="246">
        <f>IF(I1694=1,1,0)</f>
        <v>1</v>
      </c>
    </row>
    <row r="1696" spans="1:9" s="22" customFormat="1" x14ac:dyDescent="0.3">
      <c r="A1696" s="94"/>
      <c r="B1696" s="145"/>
      <c r="C1696" s="41"/>
      <c r="D1696" s="58"/>
      <c r="E1696" s="42"/>
      <c r="F1696" s="42"/>
      <c r="G1696" s="44"/>
      <c r="H1696" s="175"/>
      <c r="I1696" s="246">
        <f>IF(I1695=1,1,0)</f>
        <v>1</v>
      </c>
    </row>
    <row r="1697" spans="1:9" s="22" customFormat="1" ht="31.5" x14ac:dyDescent="0.25">
      <c r="A1697" s="179" t="s">
        <v>1708</v>
      </c>
      <c r="B1697" s="202" t="s">
        <v>1709</v>
      </c>
      <c r="C1697" s="52" t="s">
        <v>27</v>
      </c>
      <c r="D1697" s="42"/>
      <c r="E1697" s="42">
        <v>229.36</v>
      </c>
      <c r="F1697" s="42">
        <f>E1697*(1+C$1910)</f>
        <v>281.35591200000005</v>
      </c>
      <c r="G1697" s="42">
        <f>D1697*F1697</f>
        <v>0</v>
      </c>
      <c r="H1697" s="175"/>
      <c r="I1697" s="246">
        <f>IF(D1697&lt;&gt;0,1,0)</f>
        <v>0</v>
      </c>
    </row>
    <row r="1698" spans="1:9" s="22" customFormat="1" ht="63" x14ac:dyDescent="0.25">
      <c r="A1698" s="179"/>
      <c r="B1698" s="147" t="s">
        <v>1710</v>
      </c>
      <c r="C1698" s="52"/>
      <c r="D1698" s="58"/>
      <c r="E1698" s="42"/>
      <c r="F1698" s="42"/>
      <c r="G1698" s="44"/>
      <c r="H1698" s="175"/>
      <c r="I1698" s="246">
        <f>IF(I1697=1,1,0)</f>
        <v>0</v>
      </c>
    </row>
    <row r="1699" spans="1:9" s="22" customFormat="1" x14ac:dyDescent="0.3">
      <c r="A1699" s="94"/>
      <c r="B1699" s="145"/>
      <c r="C1699" s="41"/>
      <c r="D1699" s="58"/>
      <c r="E1699" s="42"/>
      <c r="F1699" s="42"/>
      <c r="G1699" s="44"/>
      <c r="H1699" s="175"/>
      <c r="I1699" s="246">
        <f>IF(I1698=1,1,0)</f>
        <v>0</v>
      </c>
    </row>
    <row r="1700" spans="1:9" s="22" customFormat="1" ht="31.5" x14ac:dyDescent="0.25">
      <c r="A1700" s="94" t="s">
        <v>1711</v>
      </c>
      <c r="B1700" s="145" t="s">
        <v>1712</v>
      </c>
      <c r="C1700" s="258" t="s">
        <v>27</v>
      </c>
      <c r="D1700" s="215">
        <v>9</v>
      </c>
      <c r="E1700" s="42">
        <v>200.99</v>
      </c>
      <c r="F1700" s="42">
        <f>E1700*(1+C$1910)</f>
        <v>246.55443300000005</v>
      </c>
      <c r="G1700" s="42">
        <f>D1700*F1700</f>
        <v>2218.9898970000004</v>
      </c>
      <c r="H1700" s="175" t="s">
        <v>1848</v>
      </c>
      <c r="I1700" s="246">
        <f>IF(D1700&lt;&gt;0,1,0)</f>
        <v>1</v>
      </c>
    </row>
    <row r="1701" spans="1:9" s="22" customFormat="1" ht="47.25" x14ac:dyDescent="0.25">
      <c r="A1701" s="94"/>
      <c r="B1701" s="148" t="s">
        <v>1713</v>
      </c>
      <c r="C1701" s="258"/>
      <c r="D1701" s="58"/>
      <c r="E1701" s="42"/>
      <c r="F1701" s="42"/>
      <c r="G1701" s="44"/>
      <c r="H1701" s="175"/>
      <c r="I1701" s="246">
        <f>IF(I1700=1,1,0)</f>
        <v>1</v>
      </c>
    </row>
    <row r="1702" spans="1:9" s="22" customFormat="1" x14ac:dyDescent="0.3">
      <c r="A1702" s="94"/>
      <c r="B1702" s="148"/>
      <c r="C1702" s="160"/>
      <c r="D1702" s="58"/>
      <c r="E1702" s="42"/>
      <c r="F1702" s="42"/>
      <c r="G1702" s="44"/>
      <c r="H1702" s="175"/>
      <c r="I1702" s="246">
        <f>IF(I1701=1,1,0)</f>
        <v>1</v>
      </c>
    </row>
    <row r="1703" spans="1:9" s="22" customFormat="1" ht="18.75" x14ac:dyDescent="0.25">
      <c r="A1703" s="179" t="s">
        <v>1714</v>
      </c>
      <c r="B1703" s="144" t="s">
        <v>1715</v>
      </c>
      <c r="C1703" s="52" t="s">
        <v>23</v>
      </c>
      <c r="D1703" s="42"/>
      <c r="E1703" s="42">
        <v>20.95</v>
      </c>
      <c r="F1703" s="42">
        <f>E1703*(1+C$1910)</f>
        <v>25.699365</v>
      </c>
      <c r="G1703" s="42">
        <f>D1703*F1703</f>
        <v>0</v>
      </c>
      <c r="H1703" s="175"/>
      <c r="I1703" s="246">
        <f>IF(D1703&lt;&gt;0,1,0)</f>
        <v>0</v>
      </c>
    </row>
    <row r="1704" spans="1:9" s="22" customFormat="1" ht="94.5" x14ac:dyDescent="0.25">
      <c r="A1704" s="179"/>
      <c r="B1704" s="147" t="s">
        <v>1716</v>
      </c>
      <c r="C1704" s="52"/>
      <c r="D1704" s="58"/>
      <c r="E1704" s="42"/>
      <c r="F1704" s="42"/>
      <c r="G1704" s="44"/>
      <c r="H1704" s="175"/>
      <c r="I1704" s="246">
        <f>IF(I1703=1,1,0)</f>
        <v>0</v>
      </c>
    </row>
    <row r="1705" spans="1:9" s="22" customFormat="1" x14ac:dyDescent="0.3">
      <c r="A1705" s="179"/>
      <c r="B1705" s="144"/>
      <c r="C1705" s="52"/>
      <c r="D1705" s="58"/>
      <c r="E1705" s="42"/>
      <c r="F1705" s="42"/>
      <c r="G1705" s="44"/>
      <c r="H1705" s="175"/>
      <c r="I1705" s="246">
        <f>IF(I1704=1,1,0)</f>
        <v>0</v>
      </c>
    </row>
    <row r="1706" spans="1:9" s="22" customFormat="1" ht="31.5" x14ac:dyDescent="0.25">
      <c r="A1706" s="179" t="s">
        <v>1717</v>
      </c>
      <c r="B1706" s="203" t="s">
        <v>1718</v>
      </c>
      <c r="C1706" s="52" t="s">
        <v>23</v>
      </c>
      <c r="D1706" s="215">
        <v>262.95</v>
      </c>
      <c r="E1706" s="42">
        <v>24.7</v>
      </c>
      <c r="F1706" s="42">
        <f>E1706*(1+C$1910)</f>
        <v>30.299490000000002</v>
      </c>
      <c r="G1706" s="42">
        <f>D1706*F1706</f>
        <v>7967.2508955000003</v>
      </c>
      <c r="H1706" s="175" t="s">
        <v>1848</v>
      </c>
      <c r="I1706" s="246">
        <f>IF(D1706&lt;&gt;0,1,0)</f>
        <v>1</v>
      </c>
    </row>
    <row r="1707" spans="1:9" s="22" customFormat="1" ht="94.5" x14ac:dyDescent="0.25">
      <c r="A1707" s="179"/>
      <c r="B1707" s="147" t="s">
        <v>1719</v>
      </c>
      <c r="C1707" s="52"/>
      <c r="D1707" s="58"/>
      <c r="E1707" s="42"/>
      <c r="F1707" s="42"/>
      <c r="G1707" s="44"/>
      <c r="H1707" s="175"/>
      <c r="I1707" s="246">
        <f>IF(I1706=1,1,0)</f>
        <v>1</v>
      </c>
    </row>
    <row r="1708" spans="1:9" s="22" customFormat="1" x14ac:dyDescent="0.3">
      <c r="A1708" s="94"/>
      <c r="B1708" s="148"/>
      <c r="C1708" s="160"/>
      <c r="D1708" s="58"/>
      <c r="E1708" s="42"/>
      <c r="F1708" s="42"/>
      <c r="G1708" s="44"/>
      <c r="H1708" s="175"/>
      <c r="I1708" s="246">
        <f>IF(I1707=1,1,0)</f>
        <v>1</v>
      </c>
    </row>
    <row r="1709" spans="1:9" s="22" customFormat="1" x14ac:dyDescent="0.3">
      <c r="A1709" s="94" t="s">
        <v>1720</v>
      </c>
      <c r="B1709" s="146" t="s">
        <v>1721</v>
      </c>
      <c r="C1709" s="41"/>
      <c r="D1709" s="58"/>
      <c r="E1709" s="42"/>
      <c r="F1709" s="42"/>
      <c r="G1709" s="44"/>
      <c r="H1709" s="175"/>
      <c r="I1709" s="246">
        <f>IF(D1712&lt;&gt;0,1,IF(D1714&lt;&gt;0,1,IF(D1716&lt;&gt;0,1,IF(D1718&lt;&gt;0,1,IF(D1720&lt;&gt;0,1,0)))))</f>
        <v>1</v>
      </c>
    </row>
    <row r="1710" spans="1:9" s="22" customFormat="1" ht="157.5" x14ac:dyDescent="0.25">
      <c r="A1710" s="94"/>
      <c r="B1710" s="148" t="s">
        <v>1722</v>
      </c>
      <c r="C1710" s="41"/>
      <c r="D1710" s="58"/>
      <c r="E1710" s="42"/>
      <c r="F1710" s="42"/>
      <c r="G1710" s="44"/>
      <c r="H1710" s="175"/>
      <c r="I1710" s="246">
        <f>IF(I1709=1,1,0)</f>
        <v>1</v>
      </c>
    </row>
    <row r="1711" spans="1:9" s="22" customFormat="1" x14ac:dyDescent="0.3">
      <c r="A1711" s="94"/>
      <c r="B1711" s="145"/>
      <c r="C1711" s="41"/>
      <c r="D1711" s="58"/>
      <c r="E1711" s="42"/>
      <c r="F1711" s="42"/>
      <c r="G1711" s="44"/>
      <c r="H1711" s="175"/>
      <c r="I1711" s="246">
        <f>IF(I1710=1,1,0)</f>
        <v>1</v>
      </c>
    </row>
    <row r="1712" spans="1:9" s="22" customFormat="1" ht="31.5" x14ac:dyDescent="0.25">
      <c r="A1712" s="94" t="s">
        <v>1723</v>
      </c>
      <c r="B1712" s="145" t="s">
        <v>1724</v>
      </c>
      <c r="C1712" s="41" t="s">
        <v>27</v>
      </c>
      <c r="D1712" s="215">
        <v>144</v>
      </c>
      <c r="E1712" s="42">
        <v>24.55</v>
      </c>
      <c r="F1712" s="42">
        <f>E1712*(1+C$1910)</f>
        <v>30.115485000000003</v>
      </c>
      <c r="G1712" s="42">
        <f>D1712*F1712</f>
        <v>4336.6298400000005</v>
      </c>
      <c r="H1712" s="175" t="s">
        <v>1848</v>
      </c>
      <c r="I1712" s="246">
        <f>IF(D1712&lt;&gt;0,1,0)</f>
        <v>1</v>
      </c>
    </row>
    <row r="1713" spans="1:9" s="22" customFormat="1" x14ac:dyDescent="0.3">
      <c r="A1713" s="94"/>
      <c r="B1713" s="145"/>
      <c r="C1713" s="41"/>
      <c r="D1713" s="58"/>
      <c r="E1713" s="42"/>
      <c r="F1713" s="42"/>
      <c r="G1713" s="44"/>
      <c r="H1713" s="175"/>
      <c r="I1713" s="246">
        <f>IF(I1712=1,1,0)</f>
        <v>1</v>
      </c>
    </row>
    <row r="1714" spans="1:9" s="22" customFormat="1" ht="31.5" x14ac:dyDescent="0.25">
      <c r="A1714" s="94" t="s">
        <v>1725</v>
      </c>
      <c r="B1714" s="145" t="s">
        <v>1726</v>
      </c>
      <c r="C1714" s="41" t="s">
        <v>27</v>
      </c>
      <c r="D1714" s="215">
        <v>58</v>
      </c>
      <c r="E1714" s="42">
        <v>22.29</v>
      </c>
      <c r="F1714" s="42">
        <f>E1714*(1+C$1910)</f>
        <v>27.343143000000001</v>
      </c>
      <c r="G1714" s="42">
        <f>D1714*F1714</f>
        <v>1585.902294</v>
      </c>
      <c r="H1714" s="175" t="s">
        <v>1848</v>
      </c>
      <c r="I1714" s="246">
        <f>IF(D1714&lt;&gt;0,1,0)</f>
        <v>1</v>
      </c>
    </row>
    <row r="1715" spans="1:9" s="22" customFormat="1" x14ac:dyDescent="0.3">
      <c r="A1715" s="94"/>
      <c r="B1715" s="145"/>
      <c r="C1715" s="41"/>
      <c r="D1715" s="58"/>
      <c r="E1715" s="42"/>
      <c r="F1715" s="42"/>
      <c r="G1715" s="44"/>
      <c r="H1715" s="175"/>
      <c r="I1715" s="246">
        <f>IF(I1714=1,1,0)</f>
        <v>1</v>
      </c>
    </row>
    <row r="1716" spans="1:9" s="22" customFormat="1" ht="31.5" x14ac:dyDescent="0.25">
      <c r="A1716" s="94" t="s">
        <v>1727</v>
      </c>
      <c r="B1716" s="145" t="s">
        <v>1728</v>
      </c>
      <c r="C1716" s="41" t="s">
        <v>27</v>
      </c>
      <c r="D1716" s="215">
        <v>13</v>
      </c>
      <c r="E1716" s="42">
        <v>36.450000000000003</v>
      </c>
      <c r="F1716" s="42">
        <f>E1716*(1+C$1910)</f>
        <v>44.713215000000005</v>
      </c>
      <c r="G1716" s="42">
        <f>D1716*F1716</f>
        <v>581.27179500000011</v>
      </c>
      <c r="H1716" s="175" t="s">
        <v>1848</v>
      </c>
      <c r="I1716" s="246">
        <f>IF(D1716&lt;&gt;0,1,0)</f>
        <v>1</v>
      </c>
    </row>
    <row r="1717" spans="1:9" s="22" customFormat="1" x14ac:dyDescent="0.3">
      <c r="A1717" s="94"/>
      <c r="B1717" s="145"/>
      <c r="C1717" s="41"/>
      <c r="D1717" s="58"/>
      <c r="E1717" s="42"/>
      <c r="F1717" s="42"/>
      <c r="G1717" s="44"/>
      <c r="H1717" s="175"/>
      <c r="I1717" s="246">
        <f>IF(I1716=1,1,0)</f>
        <v>1</v>
      </c>
    </row>
    <row r="1718" spans="1:9" s="22" customFormat="1" ht="31.5" x14ac:dyDescent="0.25">
      <c r="A1718" s="94" t="s">
        <v>1729</v>
      </c>
      <c r="B1718" s="145" t="s">
        <v>1730</v>
      </c>
      <c r="C1718" s="41" t="s">
        <v>27</v>
      </c>
      <c r="D1718" s="215">
        <v>2</v>
      </c>
      <c r="E1718" s="42">
        <v>22.32</v>
      </c>
      <c r="F1718" s="42">
        <f>E1718*(1+C$1910)</f>
        <v>27.379944000000002</v>
      </c>
      <c r="G1718" s="42">
        <f>D1718*F1718</f>
        <v>54.759888000000004</v>
      </c>
      <c r="H1718" s="175" t="s">
        <v>1848</v>
      </c>
      <c r="I1718" s="246">
        <f>IF(D1718&lt;&gt;0,1,0)</f>
        <v>1</v>
      </c>
    </row>
    <row r="1719" spans="1:9" s="22" customFormat="1" x14ac:dyDescent="0.3">
      <c r="A1719" s="94"/>
      <c r="B1719" s="145"/>
      <c r="C1719" s="41"/>
      <c r="D1719" s="58"/>
      <c r="E1719" s="42"/>
      <c r="F1719" s="42"/>
      <c r="G1719" s="44"/>
      <c r="H1719" s="175"/>
      <c r="I1719" s="246">
        <f>IF(I1718=1,1,0)</f>
        <v>1</v>
      </c>
    </row>
    <row r="1720" spans="1:9" s="22" customFormat="1" ht="31.5" x14ac:dyDescent="0.25">
      <c r="A1720" s="179" t="s">
        <v>1731</v>
      </c>
      <c r="B1720" s="144" t="s">
        <v>1732</v>
      </c>
      <c r="C1720" s="52" t="s">
        <v>27</v>
      </c>
      <c r="D1720" s="215">
        <v>7</v>
      </c>
      <c r="E1720" s="149">
        <v>48.29</v>
      </c>
      <c r="F1720" s="42">
        <f>E1720*(1+C$1910)</f>
        <v>59.237343000000003</v>
      </c>
      <c r="G1720" s="42">
        <f>D1720*F1720</f>
        <v>414.66140100000001</v>
      </c>
      <c r="H1720" s="175" t="s">
        <v>1848</v>
      </c>
      <c r="I1720" s="246">
        <f>IF(D1720&lt;&gt;0,1,0)</f>
        <v>1</v>
      </c>
    </row>
    <row r="1721" spans="1:9" s="22" customFormat="1" x14ac:dyDescent="0.3">
      <c r="A1721" s="94"/>
      <c r="B1721" s="145"/>
      <c r="C1721" s="41"/>
      <c r="D1721" s="58"/>
      <c r="E1721" s="42"/>
      <c r="F1721" s="42"/>
      <c r="G1721" s="44"/>
      <c r="H1721" s="175"/>
      <c r="I1721" s="246">
        <f>IF(I1720=1,1,0)</f>
        <v>1</v>
      </c>
    </row>
    <row r="1722" spans="1:9" s="22" customFormat="1" x14ac:dyDescent="0.3">
      <c r="A1722" s="94" t="s">
        <v>1733</v>
      </c>
      <c r="B1722" s="146" t="s">
        <v>1734</v>
      </c>
      <c r="C1722" s="41"/>
      <c r="D1722" s="58"/>
      <c r="E1722" s="42"/>
      <c r="F1722" s="42"/>
      <c r="G1722" s="44"/>
      <c r="H1722" s="175"/>
      <c r="I1722" s="246">
        <f>IF(D1723&lt;&gt;0,1,IF(D1726&lt;&gt;0,1,IF(D1729&lt;&gt;0,1,IF(D1732&lt;&gt;0,1,IF(D1735&lt;&gt;0,1,IF(D1738&lt;&gt;0,1,0))))))</f>
        <v>1</v>
      </c>
    </row>
    <row r="1723" spans="1:9" s="22" customFormat="1" ht="18.75" x14ac:dyDescent="0.25">
      <c r="A1723" s="94" t="s">
        <v>1735</v>
      </c>
      <c r="B1723" s="145" t="s">
        <v>1736</v>
      </c>
      <c r="C1723" s="41" t="s">
        <v>27</v>
      </c>
      <c r="D1723" s="42"/>
      <c r="E1723" s="42">
        <v>127.76</v>
      </c>
      <c r="F1723" s="42">
        <f>E1723*(1+C$1910)</f>
        <v>156.72319200000001</v>
      </c>
      <c r="G1723" s="42">
        <f>D1723*F1723</f>
        <v>0</v>
      </c>
      <c r="H1723" s="175"/>
      <c r="I1723" s="246">
        <f>IF(D1723&lt;&gt;0,1,0)</f>
        <v>0</v>
      </c>
    </row>
    <row r="1724" spans="1:9" s="22" customFormat="1" ht="71.25" customHeight="1" x14ac:dyDescent="0.25">
      <c r="A1724" s="94"/>
      <c r="B1724" s="148" t="s">
        <v>1737</v>
      </c>
      <c r="C1724" s="41"/>
      <c r="D1724" s="58"/>
      <c r="E1724" s="42"/>
      <c r="F1724" s="42"/>
      <c r="G1724" s="44"/>
      <c r="H1724" s="175"/>
      <c r="I1724" s="246">
        <f>IF(I1723=1,1,0)</f>
        <v>0</v>
      </c>
    </row>
    <row r="1725" spans="1:9" s="22" customFormat="1" x14ac:dyDescent="0.3">
      <c r="A1725" s="94"/>
      <c r="B1725" s="145"/>
      <c r="C1725" s="41"/>
      <c r="D1725" s="58"/>
      <c r="E1725" s="42"/>
      <c r="F1725" s="42"/>
      <c r="G1725" s="44"/>
      <c r="H1725" s="175"/>
      <c r="I1725" s="246">
        <f>IF(I1724=1,1,0)</f>
        <v>0</v>
      </c>
    </row>
    <row r="1726" spans="1:9" s="22" customFormat="1" ht="18.75" x14ac:dyDescent="0.25">
      <c r="A1726" s="94" t="s">
        <v>1738</v>
      </c>
      <c r="B1726" s="145" t="s">
        <v>1739</v>
      </c>
      <c r="C1726" s="41" t="s">
        <v>27</v>
      </c>
      <c r="D1726" s="42"/>
      <c r="E1726" s="42">
        <v>406.49</v>
      </c>
      <c r="F1726" s="42">
        <f>E1726*(1+C$1910)</f>
        <v>498.64128300000004</v>
      </c>
      <c r="G1726" s="42">
        <f>D1726*F1726</f>
        <v>0</v>
      </c>
      <c r="H1726" s="175"/>
      <c r="I1726" s="246">
        <f>IF(D1726&lt;&gt;0,1,0)</f>
        <v>0</v>
      </c>
    </row>
    <row r="1727" spans="1:9" s="22" customFormat="1" ht="141.75" x14ac:dyDescent="0.25">
      <c r="A1727" s="94"/>
      <c r="B1727" s="148" t="s">
        <v>1740</v>
      </c>
      <c r="C1727" s="41"/>
      <c r="D1727" s="58"/>
      <c r="E1727" s="42"/>
      <c r="F1727" s="42"/>
      <c r="G1727" s="44"/>
      <c r="H1727" s="175"/>
      <c r="I1727" s="246">
        <f>IF(I1726=1,1,0)</f>
        <v>0</v>
      </c>
    </row>
    <row r="1728" spans="1:9" s="22" customFormat="1" x14ac:dyDescent="0.3">
      <c r="A1728" s="94"/>
      <c r="B1728" s="148"/>
      <c r="C1728" s="41"/>
      <c r="D1728" s="58"/>
      <c r="E1728" s="42"/>
      <c r="F1728" s="42"/>
      <c r="G1728" s="44"/>
      <c r="H1728" s="175"/>
      <c r="I1728" s="246">
        <f>IF(I1727=1,1,0)</f>
        <v>0</v>
      </c>
    </row>
    <row r="1729" spans="1:9" s="22" customFormat="1" ht="18.75" x14ac:dyDescent="0.25">
      <c r="A1729" s="94" t="s">
        <v>1741</v>
      </c>
      <c r="B1729" s="145" t="s">
        <v>1742</v>
      </c>
      <c r="C1729" s="41" t="s">
        <v>27</v>
      </c>
      <c r="D1729" s="42"/>
      <c r="E1729" s="42">
        <v>225.73</v>
      </c>
      <c r="F1729" s="42">
        <f>E1729*(1+C$1910)</f>
        <v>276.90299100000004</v>
      </c>
      <c r="G1729" s="42">
        <f>D1729*F1729</f>
        <v>0</v>
      </c>
      <c r="H1729" s="175"/>
      <c r="I1729" s="246">
        <f>IF(D1729&lt;&gt;0,1,0)</f>
        <v>0</v>
      </c>
    </row>
    <row r="1730" spans="1:9" s="22" customFormat="1" ht="141.75" x14ac:dyDescent="0.25">
      <c r="A1730" s="94"/>
      <c r="B1730" s="148" t="s">
        <v>1743</v>
      </c>
      <c r="C1730" s="41"/>
      <c r="D1730" s="58"/>
      <c r="E1730" s="42"/>
      <c r="F1730" s="42"/>
      <c r="G1730" s="44"/>
      <c r="H1730" s="175"/>
      <c r="I1730" s="246">
        <f>IF(I1729=1,1,0)</f>
        <v>0</v>
      </c>
    </row>
    <row r="1731" spans="1:9" s="22" customFormat="1" x14ac:dyDescent="0.3">
      <c r="A1731" s="94"/>
      <c r="B1731" s="148"/>
      <c r="C1731" s="41"/>
      <c r="D1731" s="58"/>
      <c r="E1731" s="42"/>
      <c r="F1731" s="42"/>
      <c r="G1731" s="44"/>
      <c r="H1731" s="175"/>
      <c r="I1731" s="246">
        <f>IF(I1730=1,1,0)</f>
        <v>0</v>
      </c>
    </row>
    <row r="1732" spans="1:9" s="22" customFormat="1" ht="31.5" x14ac:dyDescent="0.25">
      <c r="A1732" s="94" t="s">
        <v>1744</v>
      </c>
      <c r="B1732" s="145" t="s">
        <v>1745</v>
      </c>
      <c r="C1732" s="41" t="s">
        <v>27</v>
      </c>
      <c r="D1732" s="215">
        <v>21</v>
      </c>
      <c r="E1732" s="42">
        <v>199</v>
      </c>
      <c r="F1732" s="42">
        <f>E1732*(1+C$1910)</f>
        <v>244.11330000000004</v>
      </c>
      <c r="G1732" s="42">
        <f>D1732*F1732</f>
        <v>5126.3793000000005</v>
      </c>
      <c r="H1732" s="175" t="s">
        <v>1848</v>
      </c>
      <c r="I1732" s="246">
        <f>IF(D1732&lt;&gt;0,1,0)</f>
        <v>1</v>
      </c>
    </row>
    <row r="1733" spans="1:9" s="22" customFormat="1" ht="157.5" x14ac:dyDescent="0.25">
      <c r="A1733" s="94"/>
      <c r="B1733" s="147" t="s">
        <v>1746</v>
      </c>
      <c r="C1733" s="41"/>
      <c r="D1733" s="58"/>
      <c r="E1733" s="42"/>
      <c r="F1733" s="42"/>
      <c r="G1733" s="44"/>
      <c r="H1733" s="175"/>
      <c r="I1733" s="246">
        <f>IF(I1732=1,1,0)</f>
        <v>1</v>
      </c>
    </row>
    <row r="1734" spans="1:9" s="22" customFormat="1" x14ac:dyDescent="0.3">
      <c r="A1734" s="94"/>
      <c r="B1734" s="141"/>
      <c r="C1734" s="41"/>
      <c r="D1734" s="58"/>
      <c r="E1734" s="42"/>
      <c r="F1734" s="42"/>
      <c r="G1734" s="44"/>
      <c r="H1734" s="175"/>
      <c r="I1734" s="246">
        <f>IF(I1733=1,1,0)</f>
        <v>1</v>
      </c>
    </row>
    <row r="1735" spans="1:9" s="22" customFormat="1" ht="31.5" x14ac:dyDescent="0.25">
      <c r="A1735" s="94" t="s">
        <v>1747</v>
      </c>
      <c r="B1735" s="143" t="s">
        <v>1748</v>
      </c>
      <c r="C1735" s="41" t="s">
        <v>27</v>
      </c>
      <c r="D1735" s="215">
        <v>1</v>
      </c>
      <c r="E1735" s="42">
        <v>230.85</v>
      </c>
      <c r="F1735" s="42">
        <f>E1735*(1+C$1910)</f>
        <v>283.183695</v>
      </c>
      <c r="G1735" s="42">
        <f>D1735*F1735</f>
        <v>283.183695</v>
      </c>
      <c r="H1735" s="175" t="s">
        <v>1848</v>
      </c>
      <c r="I1735" s="246">
        <f>IF(D1735&lt;&gt;0,1,0)</f>
        <v>1</v>
      </c>
    </row>
    <row r="1736" spans="1:9" s="22" customFormat="1" ht="157.5" x14ac:dyDescent="0.25">
      <c r="A1736" s="94"/>
      <c r="B1736" s="147" t="s">
        <v>1749</v>
      </c>
      <c r="C1736" s="41"/>
      <c r="D1736" s="58"/>
      <c r="E1736" s="42"/>
      <c r="F1736" s="42"/>
      <c r="G1736" s="44"/>
      <c r="H1736" s="175"/>
      <c r="I1736" s="246">
        <f>IF(I1735=1,1,0)</f>
        <v>1</v>
      </c>
    </row>
    <row r="1737" spans="1:9" s="22" customFormat="1" x14ac:dyDescent="0.3">
      <c r="A1737" s="94"/>
      <c r="B1737" s="148"/>
      <c r="C1737" s="41"/>
      <c r="D1737" s="58"/>
      <c r="E1737" s="42"/>
      <c r="F1737" s="42"/>
      <c r="G1737" s="44"/>
      <c r="H1737" s="175"/>
      <c r="I1737" s="246">
        <f>IF(I1736=1,1,0)</f>
        <v>1</v>
      </c>
    </row>
    <row r="1738" spans="1:9" s="22" customFormat="1" ht="18.75" x14ac:dyDescent="0.25">
      <c r="A1738" s="94" t="s">
        <v>1750</v>
      </c>
      <c r="B1738" s="145" t="s">
        <v>1751</v>
      </c>
      <c r="C1738" s="41" t="s">
        <v>27</v>
      </c>
      <c r="D1738" s="42"/>
      <c r="E1738" s="42">
        <v>32.44</v>
      </c>
      <c r="F1738" s="42">
        <f>E1738*(1+C$1910)</f>
        <v>39.794148</v>
      </c>
      <c r="G1738" s="42">
        <f>D1738*F1738</f>
        <v>0</v>
      </c>
      <c r="H1738" s="175"/>
      <c r="I1738" s="246">
        <f>IF(D1738&lt;&gt;0,1,0)</f>
        <v>0</v>
      </c>
    </row>
    <row r="1739" spans="1:9" s="22" customFormat="1" ht="47.25" x14ac:dyDescent="0.25">
      <c r="A1739" s="94"/>
      <c r="B1739" s="148" t="s">
        <v>1752</v>
      </c>
      <c r="C1739" s="41"/>
      <c r="D1739" s="58"/>
      <c r="E1739" s="42"/>
      <c r="F1739" s="42"/>
      <c r="G1739" s="44"/>
      <c r="H1739" s="175"/>
      <c r="I1739" s="246">
        <f>IF(I1738=1,1,0)</f>
        <v>0</v>
      </c>
    </row>
    <row r="1740" spans="1:9" s="22" customFormat="1" x14ac:dyDescent="0.3">
      <c r="A1740" s="94"/>
      <c r="B1740" s="148"/>
      <c r="C1740" s="41"/>
      <c r="D1740" s="58"/>
      <c r="E1740" s="42"/>
      <c r="F1740" s="42"/>
      <c r="G1740" s="44"/>
      <c r="H1740" s="175"/>
      <c r="I1740" s="246">
        <f>IF(I1739=1,1,0)</f>
        <v>0</v>
      </c>
    </row>
    <row r="1741" spans="1:9" s="22" customFormat="1" ht="18.75" x14ac:dyDescent="0.25">
      <c r="A1741" s="94" t="s">
        <v>1753</v>
      </c>
      <c r="B1741" s="146" t="s">
        <v>1754</v>
      </c>
      <c r="C1741" s="41"/>
      <c r="D1741" s="58"/>
      <c r="E1741" s="42"/>
      <c r="F1741" s="42"/>
      <c r="G1741" s="44"/>
      <c r="H1741" s="175"/>
      <c r="I1741" s="246">
        <f>IF(D1744&lt;&gt;0,1,IF(D1746&lt;&gt;0,1,IF(D1748&lt;&gt;0,1,IF(D1750&lt;&gt;0,1,IF(D1752&lt;&gt;0,1,IF(D1754&lt;&gt;0,1,IF(D1756&lt;&gt;0,1,IF(D1759&lt;&gt;0,1,0))))))))+IF(D1762&lt;&gt;0,1,IF(D1765&lt;&gt;0,1,IF(D1768&lt;&gt;0,1,IF(D1771&lt;&gt;0,1,0))))</f>
        <v>2</v>
      </c>
    </row>
    <row r="1742" spans="1:9" s="22" customFormat="1" ht="96" customHeight="1" x14ac:dyDescent="0.25">
      <c r="A1742" s="94"/>
      <c r="B1742" s="148" t="s">
        <v>1755</v>
      </c>
      <c r="C1742" s="41"/>
      <c r="D1742" s="58"/>
      <c r="E1742" s="42"/>
      <c r="F1742" s="42"/>
      <c r="G1742" s="44"/>
      <c r="H1742" s="175"/>
      <c r="I1742" s="246">
        <f>IF(I1741=1,1,0)</f>
        <v>0</v>
      </c>
    </row>
    <row r="1743" spans="1:9" s="22" customFormat="1" x14ac:dyDescent="0.3">
      <c r="A1743" s="94"/>
      <c r="B1743" s="146"/>
      <c r="C1743" s="41"/>
      <c r="D1743" s="58"/>
      <c r="E1743" s="42"/>
      <c r="F1743" s="42"/>
      <c r="G1743" s="44"/>
      <c r="H1743" s="175"/>
      <c r="I1743" s="246">
        <f>IF(I1742=1,1,0)</f>
        <v>0</v>
      </c>
    </row>
    <row r="1744" spans="1:9" s="22" customFormat="1" ht="18.75" x14ac:dyDescent="0.25">
      <c r="A1744" s="94" t="s">
        <v>1756</v>
      </c>
      <c r="B1744" s="144" t="s">
        <v>1757</v>
      </c>
      <c r="C1744" s="41" t="s">
        <v>23</v>
      </c>
      <c r="D1744" s="42"/>
      <c r="E1744" s="42">
        <v>74.650000000000006</v>
      </c>
      <c r="F1744" s="42">
        <f>E1744*(1+C$1910)</f>
        <v>91.573155000000014</v>
      </c>
      <c r="G1744" s="42">
        <f>D1744*F1744</f>
        <v>0</v>
      </c>
      <c r="H1744" s="175"/>
      <c r="I1744" s="246">
        <f>IF(D1744&lt;&gt;0,1,0)</f>
        <v>0</v>
      </c>
    </row>
    <row r="1745" spans="1:9" s="22" customFormat="1" x14ac:dyDescent="0.3">
      <c r="A1745" s="94"/>
      <c r="B1745" s="144"/>
      <c r="C1745" s="41"/>
      <c r="D1745" s="58"/>
      <c r="E1745" s="42"/>
      <c r="F1745" s="42"/>
      <c r="G1745" s="44"/>
      <c r="H1745" s="175"/>
      <c r="I1745" s="246">
        <f>IF(I1744=1,1,0)</f>
        <v>0</v>
      </c>
    </row>
    <row r="1746" spans="1:9" s="22" customFormat="1" ht="18.75" x14ac:dyDescent="0.25">
      <c r="A1746" s="94" t="s">
        <v>1758</v>
      </c>
      <c r="B1746" s="144" t="s">
        <v>1759</v>
      </c>
      <c r="C1746" s="41" t="s">
        <v>23</v>
      </c>
      <c r="D1746" s="42"/>
      <c r="E1746" s="42">
        <v>92.42</v>
      </c>
      <c r="F1746" s="42">
        <f>E1746*(1+C$1910)</f>
        <v>113.37161400000001</v>
      </c>
      <c r="G1746" s="42">
        <f>D1746*F1746</f>
        <v>0</v>
      </c>
      <c r="H1746" s="175"/>
      <c r="I1746" s="246">
        <f>IF(D1746&lt;&gt;0,1,0)</f>
        <v>0</v>
      </c>
    </row>
    <row r="1747" spans="1:9" s="22" customFormat="1" x14ac:dyDescent="0.3">
      <c r="A1747" s="94"/>
      <c r="B1747" s="144"/>
      <c r="C1747" s="41"/>
      <c r="D1747" s="58"/>
      <c r="E1747" s="42"/>
      <c r="F1747" s="42"/>
      <c r="G1747" s="44"/>
      <c r="H1747" s="175"/>
      <c r="I1747" s="246">
        <f>IF(I1746=1,1,0)</f>
        <v>0</v>
      </c>
    </row>
    <row r="1748" spans="1:9" s="22" customFormat="1" ht="18.75" x14ac:dyDescent="0.25">
      <c r="A1748" s="94" t="s">
        <v>1760</v>
      </c>
      <c r="B1748" s="144" t="s">
        <v>1761</v>
      </c>
      <c r="C1748" s="41" t="s">
        <v>23</v>
      </c>
      <c r="D1748" s="42"/>
      <c r="E1748" s="42">
        <v>111.72</v>
      </c>
      <c r="F1748" s="42">
        <f>E1748*(1+C$1910)</f>
        <v>137.04692400000002</v>
      </c>
      <c r="G1748" s="42">
        <f>D1748*F1748</f>
        <v>0</v>
      </c>
      <c r="H1748" s="175"/>
      <c r="I1748" s="246">
        <f>IF(D1748&lt;&gt;0,1,0)</f>
        <v>0</v>
      </c>
    </row>
    <row r="1749" spans="1:9" s="22" customFormat="1" x14ac:dyDescent="0.3">
      <c r="A1749" s="94"/>
      <c r="B1749" s="144"/>
      <c r="C1749" s="41"/>
      <c r="D1749" s="58"/>
      <c r="E1749" s="42"/>
      <c r="F1749" s="42"/>
      <c r="G1749" s="44"/>
      <c r="H1749" s="175"/>
      <c r="I1749" s="246">
        <f>IF(I1748=1,1,0)</f>
        <v>0</v>
      </c>
    </row>
    <row r="1750" spans="1:9" s="22" customFormat="1" ht="18.75" x14ac:dyDescent="0.25">
      <c r="A1750" s="94" t="s">
        <v>1762</v>
      </c>
      <c r="B1750" s="144" t="s">
        <v>1763</v>
      </c>
      <c r="C1750" s="41" t="s">
        <v>23</v>
      </c>
      <c r="D1750" s="42"/>
      <c r="E1750" s="42">
        <v>118.68</v>
      </c>
      <c r="F1750" s="42">
        <f>E1750*(1+C$1910)</f>
        <v>145.58475600000003</v>
      </c>
      <c r="G1750" s="42">
        <f>D1750*F1750</f>
        <v>0</v>
      </c>
      <c r="H1750" s="175"/>
      <c r="I1750" s="246">
        <f>IF(D1750&lt;&gt;0,1,0)</f>
        <v>0</v>
      </c>
    </row>
    <row r="1751" spans="1:9" s="22" customFormat="1" x14ac:dyDescent="0.3">
      <c r="A1751" s="94"/>
      <c r="B1751" s="144"/>
      <c r="C1751" s="41"/>
      <c r="D1751" s="58"/>
      <c r="E1751" s="42"/>
      <c r="F1751" s="42"/>
      <c r="G1751" s="44"/>
      <c r="H1751" s="175"/>
      <c r="I1751" s="246">
        <f>IF(I1750=1,1,0)</f>
        <v>0</v>
      </c>
    </row>
    <row r="1752" spans="1:9" s="22" customFormat="1" ht="18.75" x14ac:dyDescent="0.25">
      <c r="A1752" s="94" t="s">
        <v>1764</v>
      </c>
      <c r="B1752" s="144" t="s">
        <v>1765</v>
      </c>
      <c r="C1752" s="41" t="s">
        <v>23</v>
      </c>
      <c r="D1752" s="42"/>
      <c r="E1752" s="42">
        <v>140.58000000000001</v>
      </c>
      <c r="F1752" s="42">
        <f>E1752*(1+C$1910)</f>
        <v>172.44948600000004</v>
      </c>
      <c r="G1752" s="42">
        <f>D1752*F1752</f>
        <v>0</v>
      </c>
      <c r="H1752" s="175"/>
      <c r="I1752" s="246">
        <f>IF(D1752&lt;&gt;0,1,0)</f>
        <v>0</v>
      </c>
    </row>
    <row r="1753" spans="1:9" s="22" customFormat="1" x14ac:dyDescent="0.3">
      <c r="A1753" s="94"/>
      <c r="B1753" s="144"/>
      <c r="C1753" s="41"/>
      <c r="D1753" s="58"/>
      <c r="E1753" s="42"/>
      <c r="F1753" s="42"/>
      <c r="G1753" s="44"/>
      <c r="H1753" s="175"/>
      <c r="I1753" s="246">
        <f>IF(I1752=1,1,0)</f>
        <v>0</v>
      </c>
    </row>
    <row r="1754" spans="1:9" s="22" customFormat="1" ht="31.5" x14ac:dyDescent="0.25">
      <c r="A1754" s="94" t="s">
        <v>1766</v>
      </c>
      <c r="B1754" s="144" t="s">
        <v>1767</v>
      </c>
      <c r="C1754" s="41" t="s">
        <v>23</v>
      </c>
      <c r="D1754" s="215">
        <v>262.95</v>
      </c>
      <c r="E1754" s="42">
        <v>190.15</v>
      </c>
      <c r="F1754" s="42">
        <f>E1754*(1+C$1910)</f>
        <v>233.25700500000002</v>
      </c>
      <c r="G1754" s="42">
        <f>D1754*F1754</f>
        <v>61334.929464750006</v>
      </c>
      <c r="H1754" s="175" t="s">
        <v>1848</v>
      </c>
      <c r="I1754" s="246">
        <f>IF(D1754&lt;&gt;0,1,0)</f>
        <v>1</v>
      </c>
    </row>
    <row r="1755" spans="1:9" s="22" customFormat="1" x14ac:dyDescent="0.3">
      <c r="A1755" s="94"/>
      <c r="B1755" s="43"/>
      <c r="C1755" s="41"/>
      <c r="D1755" s="58"/>
      <c r="E1755" s="42"/>
      <c r="F1755" s="42"/>
      <c r="G1755" s="44"/>
      <c r="H1755" s="175"/>
      <c r="I1755" s="246">
        <f>IF(I1754=1,1,0)</f>
        <v>1</v>
      </c>
    </row>
    <row r="1756" spans="1:9" s="22" customFormat="1" ht="18.75" x14ac:dyDescent="0.25">
      <c r="A1756" s="94" t="s">
        <v>1768</v>
      </c>
      <c r="B1756" s="45" t="s">
        <v>1769</v>
      </c>
      <c r="C1756" s="41" t="s">
        <v>27</v>
      </c>
      <c r="D1756" s="42"/>
      <c r="E1756" s="42">
        <v>54.61</v>
      </c>
      <c r="F1756" s="42">
        <f>E1756*(1+C$1910)</f>
        <v>66.990087000000003</v>
      </c>
      <c r="G1756" s="42">
        <f>D1756*F1756</f>
        <v>0</v>
      </c>
      <c r="H1756" s="175"/>
      <c r="I1756" s="246">
        <f>IF(D1756&lt;&gt;0,1,0)</f>
        <v>0</v>
      </c>
    </row>
    <row r="1757" spans="1:9" s="22" customFormat="1" ht="47.25" x14ac:dyDescent="0.25">
      <c r="A1757" s="94"/>
      <c r="B1757" s="43" t="s">
        <v>1770</v>
      </c>
      <c r="C1757" s="41"/>
      <c r="D1757" s="58"/>
      <c r="E1757" s="42"/>
      <c r="F1757" s="42"/>
      <c r="G1757" s="44"/>
      <c r="H1757" s="175"/>
      <c r="I1757" s="246">
        <f>IF(I1756=1,1,0)</f>
        <v>0</v>
      </c>
    </row>
    <row r="1758" spans="1:9" s="22" customFormat="1" x14ac:dyDescent="0.3">
      <c r="A1758" s="94"/>
      <c r="B1758" s="43"/>
      <c r="C1758" s="41"/>
      <c r="D1758" s="58"/>
      <c r="E1758" s="42"/>
      <c r="F1758" s="42"/>
      <c r="G1758" s="44"/>
      <c r="H1758" s="175"/>
      <c r="I1758" s="246">
        <f>IF(I1757=1,1,0)</f>
        <v>0</v>
      </c>
    </row>
    <row r="1759" spans="1:9" s="22" customFormat="1" ht="18.75" x14ac:dyDescent="0.25">
      <c r="A1759" s="94" t="s">
        <v>1771</v>
      </c>
      <c r="B1759" s="45" t="s">
        <v>1772</v>
      </c>
      <c r="C1759" s="41" t="s">
        <v>27</v>
      </c>
      <c r="D1759" s="42"/>
      <c r="E1759" s="42">
        <v>74.739999999999995</v>
      </c>
      <c r="F1759" s="42">
        <f>E1759*(1+C$1910)</f>
        <v>91.683558000000005</v>
      </c>
      <c r="G1759" s="42">
        <f>D1759*F1759</f>
        <v>0</v>
      </c>
      <c r="H1759" s="175"/>
      <c r="I1759" s="246">
        <f>IF(D1759&lt;&gt;0,1,0)</f>
        <v>0</v>
      </c>
    </row>
    <row r="1760" spans="1:9" s="22" customFormat="1" ht="47.25" x14ac:dyDescent="0.25">
      <c r="A1760" s="94"/>
      <c r="B1760" s="43" t="s">
        <v>1773</v>
      </c>
      <c r="C1760" s="41"/>
      <c r="D1760" s="58"/>
      <c r="E1760" s="42"/>
      <c r="F1760" s="42"/>
      <c r="G1760" s="44"/>
      <c r="H1760" s="175"/>
      <c r="I1760" s="246">
        <f>IF(I1759=1,1,0)</f>
        <v>0</v>
      </c>
    </row>
    <row r="1761" spans="1:10" s="22" customFormat="1" x14ac:dyDescent="0.3">
      <c r="A1761" s="94"/>
      <c r="B1761" s="43"/>
      <c r="C1761" s="41"/>
      <c r="D1761" s="58"/>
      <c r="E1761" s="42"/>
      <c r="F1761" s="42"/>
      <c r="G1761" s="44"/>
      <c r="H1761" s="175"/>
      <c r="I1761" s="246">
        <f>IF(I1760=1,1,0)</f>
        <v>0</v>
      </c>
    </row>
    <row r="1762" spans="1:10" s="22" customFormat="1" ht="18.75" x14ac:dyDescent="0.25">
      <c r="A1762" s="94" t="s">
        <v>1774</v>
      </c>
      <c r="B1762" s="45" t="s">
        <v>1775</v>
      </c>
      <c r="C1762" s="41" t="s">
        <v>27</v>
      </c>
      <c r="D1762" s="42"/>
      <c r="E1762" s="42">
        <v>95.01</v>
      </c>
      <c r="F1762" s="42">
        <f>E1762*(1+C$1910)</f>
        <v>116.54876700000001</v>
      </c>
      <c r="G1762" s="42">
        <f>D1762*F1762</f>
        <v>0</v>
      </c>
      <c r="H1762" s="175"/>
      <c r="I1762" s="246">
        <f>IF(D1762&lt;&gt;0,1,0)</f>
        <v>0</v>
      </c>
    </row>
    <row r="1763" spans="1:10" s="22" customFormat="1" ht="47.25" x14ac:dyDescent="0.25">
      <c r="A1763" s="94"/>
      <c r="B1763" s="43" t="s">
        <v>1776</v>
      </c>
      <c r="C1763" s="41"/>
      <c r="D1763" s="58"/>
      <c r="E1763" s="42"/>
      <c r="F1763" s="42"/>
      <c r="G1763" s="44"/>
      <c r="H1763" s="175"/>
      <c r="I1763" s="246">
        <f>IF(I1762=1,1,0)</f>
        <v>0</v>
      </c>
    </row>
    <row r="1764" spans="1:10" s="22" customFormat="1" x14ac:dyDescent="0.3">
      <c r="A1764" s="94"/>
      <c r="B1764" s="145"/>
      <c r="C1764" s="41"/>
      <c r="D1764" s="58"/>
      <c r="E1764" s="42"/>
      <c r="F1764" s="42"/>
      <c r="G1764" s="44"/>
      <c r="H1764" s="175"/>
      <c r="I1764" s="246">
        <f>IF(I1763=1,1,0)</f>
        <v>0</v>
      </c>
    </row>
    <row r="1765" spans="1:10" s="22" customFormat="1" ht="18.75" x14ac:dyDescent="0.25">
      <c r="A1765" s="94" t="s">
        <v>1777</v>
      </c>
      <c r="B1765" s="45" t="s">
        <v>1778</v>
      </c>
      <c r="C1765" s="41" t="s">
        <v>27</v>
      </c>
      <c r="D1765" s="42"/>
      <c r="E1765" s="42">
        <v>111.25</v>
      </c>
      <c r="F1765" s="42">
        <f>E1765*(1+C$1910)</f>
        <v>136.47037500000002</v>
      </c>
      <c r="G1765" s="42">
        <f>D1765*F1765</f>
        <v>0</v>
      </c>
      <c r="H1765" s="175"/>
      <c r="I1765" s="246">
        <f>IF(D1765&lt;&gt;0,1,0)</f>
        <v>0</v>
      </c>
    </row>
    <row r="1766" spans="1:10" s="22" customFormat="1" ht="47.25" x14ac:dyDescent="0.25">
      <c r="A1766" s="94"/>
      <c r="B1766" s="43" t="s">
        <v>1779</v>
      </c>
      <c r="C1766" s="41"/>
      <c r="D1766" s="58"/>
      <c r="E1766" s="42"/>
      <c r="F1766" s="42"/>
      <c r="G1766" s="44"/>
      <c r="H1766" s="175"/>
      <c r="I1766" s="246">
        <f>IF(I1765=1,1,0)</f>
        <v>0</v>
      </c>
    </row>
    <row r="1767" spans="1:10" s="22" customFormat="1" x14ac:dyDescent="0.3">
      <c r="A1767" s="94"/>
      <c r="B1767" s="145"/>
      <c r="C1767" s="41"/>
      <c r="D1767" s="58"/>
      <c r="E1767" s="42"/>
      <c r="F1767" s="42"/>
      <c r="G1767" s="44"/>
      <c r="H1767" s="175"/>
      <c r="I1767" s="246">
        <f>IF(I1766=1,1,0)</f>
        <v>0</v>
      </c>
    </row>
    <row r="1768" spans="1:10" s="22" customFormat="1" ht="18.75" x14ac:dyDescent="0.25">
      <c r="A1768" s="94" t="s">
        <v>1780</v>
      </c>
      <c r="B1768" s="145" t="s">
        <v>1781</v>
      </c>
      <c r="C1768" s="41" t="s">
        <v>27</v>
      </c>
      <c r="D1768" s="42"/>
      <c r="E1768" s="42">
        <v>191.69</v>
      </c>
      <c r="F1768" s="42">
        <f>E1768*(1+C$1910)</f>
        <v>235.14612300000002</v>
      </c>
      <c r="G1768" s="42">
        <f>D1768*F1768</f>
        <v>0</v>
      </c>
      <c r="H1768" s="175"/>
      <c r="I1768" s="246">
        <f>IF(D1768&lt;&gt;0,1,0)</f>
        <v>0</v>
      </c>
    </row>
    <row r="1769" spans="1:10" s="22" customFormat="1" ht="47.25" x14ac:dyDescent="0.25">
      <c r="A1769" s="94"/>
      <c r="B1769" s="43" t="s">
        <v>1782</v>
      </c>
      <c r="C1769" s="41"/>
      <c r="D1769" s="58"/>
      <c r="E1769" s="42"/>
      <c r="F1769" s="42"/>
      <c r="G1769" s="44"/>
      <c r="H1769" s="175"/>
      <c r="I1769" s="246">
        <f>IF(I1768=1,1,0)</f>
        <v>0</v>
      </c>
    </row>
    <row r="1770" spans="1:10" s="22" customFormat="1" x14ac:dyDescent="0.3">
      <c r="A1770" s="94"/>
      <c r="B1770" s="145"/>
      <c r="C1770" s="41"/>
      <c r="D1770" s="58"/>
      <c r="E1770" s="42"/>
      <c r="F1770" s="42"/>
      <c r="G1770" s="44"/>
      <c r="H1770" s="175"/>
      <c r="I1770" s="246">
        <f>IF(I1769=1,1,0)</f>
        <v>0</v>
      </c>
    </row>
    <row r="1771" spans="1:10" s="22" customFormat="1" ht="31.5" x14ac:dyDescent="0.25">
      <c r="A1771" s="94" t="s">
        <v>1783</v>
      </c>
      <c r="B1771" s="145" t="s">
        <v>1784</v>
      </c>
      <c r="C1771" s="41" t="s">
        <v>27</v>
      </c>
      <c r="D1771" s="215">
        <v>2</v>
      </c>
      <c r="E1771" s="42">
        <v>363.96</v>
      </c>
      <c r="F1771" s="42">
        <f>E1771*(1+C$1910)</f>
        <v>446.46973200000002</v>
      </c>
      <c r="G1771" s="42">
        <f>D1771*F1771</f>
        <v>892.93946400000004</v>
      </c>
      <c r="H1771" s="175" t="s">
        <v>1848</v>
      </c>
      <c r="I1771" s="246">
        <f>IF(D1771&lt;&gt;0,1,0)</f>
        <v>1</v>
      </c>
    </row>
    <row r="1772" spans="1:10" s="22" customFormat="1" ht="47.25" x14ac:dyDescent="0.25">
      <c r="A1772" s="94"/>
      <c r="B1772" s="43" t="s">
        <v>1785</v>
      </c>
      <c r="C1772" s="41"/>
      <c r="D1772" s="58"/>
      <c r="E1772" s="42"/>
      <c r="F1772" s="42"/>
      <c r="G1772" s="44"/>
      <c r="H1772" s="175"/>
      <c r="I1772" s="246">
        <f>IF(I1771=1,1,0)</f>
        <v>1</v>
      </c>
    </row>
    <row r="1773" spans="1:10" s="22" customFormat="1" x14ac:dyDescent="0.3">
      <c r="A1773" s="94"/>
      <c r="B1773" s="145"/>
      <c r="C1773" s="41"/>
      <c r="D1773" s="58"/>
      <c r="E1773" s="42"/>
      <c r="F1773" s="42"/>
      <c r="G1773" s="44"/>
      <c r="H1773" s="175"/>
      <c r="I1773" s="246">
        <f>IF(I1772=1,1,0)</f>
        <v>1</v>
      </c>
    </row>
    <row r="1774" spans="1:10" s="22" customFormat="1" ht="18.75" x14ac:dyDescent="0.25">
      <c r="A1774" s="94" t="s">
        <v>1786</v>
      </c>
      <c r="B1774" s="146" t="s">
        <v>1787</v>
      </c>
      <c r="C1774" s="41"/>
      <c r="D1774" s="58"/>
      <c r="E1774" s="42"/>
      <c r="F1774" s="42"/>
      <c r="G1774" s="44"/>
      <c r="H1774" s="175"/>
      <c r="I1774" s="246">
        <f>IF(D1775&lt;&gt;0,1,IF(D1778&lt;&gt;0,1,IF(D1781&lt;&gt;0,1,IF(D1784&lt;&gt;0,1,IF(D1787&lt;&gt;0,1,IF(D1790&lt;&gt;0,1,IF(D1793&lt;&gt;0,1,IF(D1795&lt;&gt;0,1,0))))))))</f>
        <v>1</v>
      </c>
    </row>
    <row r="1775" spans="1:10" s="22" customFormat="1" ht="31.5" x14ac:dyDescent="0.25">
      <c r="A1775" s="94" t="s">
        <v>1788</v>
      </c>
      <c r="B1775" s="145" t="s">
        <v>1789</v>
      </c>
      <c r="C1775" s="41" t="s">
        <v>27</v>
      </c>
      <c r="D1775" s="42"/>
      <c r="E1775" s="42">
        <v>1279.71</v>
      </c>
      <c r="F1775" s="42">
        <f>E1775*(1+C$1910)</f>
        <v>1569.8202570000003</v>
      </c>
      <c r="G1775" s="42">
        <f>D1775*F1775</f>
        <v>0</v>
      </c>
      <c r="H1775" s="175"/>
      <c r="I1775" s="246">
        <f>IF(D1775&lt;&gt;0,1,0)</f>
        <v>0</v>
      </c>
    </row>
    <row r="1776" spans="1:10" s="22" customFormat="1" ht="110.25" x14ac:dyDescent="0.25">
      <c r="A1776" s="94"/>
      <c r="B1776" s="147" t="s">
        <v>1790</v>
      </c>
      <c r="C1776" s="41"/>
      <c r="D1776" s="58"/>
      <c r="E1776" s="42"/>
      <c r="F1776" s="42"/>
      <c r="G1776" s="44"/>
      <c r="H1776" s="175"/>
      <c r="I1776" s="246">
        <f>IF(I1775=1,1,0)</f>
        <v>0</v>
      </c>
      <c r="J1776" s="26"/>
    </row>
    <row r="1777" spans="1:9" s="22" customFormat="1" x14ac:dyDescent="0.3">
      <c r="A1777" s="94"/>
      <c r="B1777" s="145"/>
      <c r="C1777" s="41"/>
      <c r="D1777" s="58"/>
      <c r="E1777" s="42"/>
      <c r="F1777" s="42"/>
      <c r="G1777" s="44"/>
      <c r="H1777" s="175"/>
      <c r="I1777" s="246">
        <f>IF(I1776=1,1,0)</f>
        <v>0</v>
      </c>
    </row>
    <row r="1778" spans="1:9" s="22" customFormat="1" ht="47.25" x14ac:dyDescent="0.25">
      <c r="A1778" s="94" t="s">
        <v>1791</v>
      </c>
      <c r="B1778" s="145" t="s">
        <v>1792</v>
      </c>
      <c r="C1778" s="41" t="s">
        <v>27</v>
      </c>
      <c r="D1778" s="215">
        <v>1</v>
      </c>
      <c r="E1778" s="42">
        <v>516.9</v>
      </c>
      <c r="F1778" s="42">
        <f>E1778*(1+C$1910)</f>
        <v>634.08123000000001</v>
      </c>
      <c r="G1778" s="42">
        <f>D1778*F1778</f>
        <v>634.08123000000001</v>
      </c>
      <c r="H1778" s="175" t="s">
        <v>1848</v>
      </c>
      <c r="I1778" s="246">
        <f>IF(D1778&lt;&gt;0,1,0)</f>
        <v>1</v>
      </c>
    </row>
    <row r="1779" spans="1:9" s="22" customFormat="1" ht="110.25" x14ac:dyDescent="0.25">
      <c r="A1779" s="94"/>
      <c r="B1779" s="148" t="s">
        <v>1793</v>
      </c>
      <c r="C1779" s="41"/>
      <c r="D1779" s="58"/>
      <c r="E1779" s="42"/>
      <c r="F1779" s="42"/>
      <c r="G1779" s="44"/>
      <c r="H1779" s="175"/>
      <c r="I1779" s="246">
        <f>IF(I1778=1,1,0)</f>
        <v>1</v>
      </c>
    </row>
    <row r="1780" spans="1:9" s="22" customFormat="1" x14ac:dyDescent="0.3">
      <c r="A1780" s="94"/>
      <c r="B1780" s="148"/>
      <c r="C1780" s="41"/>
      <c r="D1780" s="58"/>
      <c r="E1780" s="42"/>
      <c r="F1780" s="42"/>
      <c r="G1780" s="44"/>
      <c r="H1780" s="175"/>
      <c r="I1780" s="246">
        <f>IF(I1779=1,1,0)</f>
        <v>1</v>
      </c>
    </row>
    <row r="1781" spans="1:9" s="22" customFormat="1" x14ac:dyDescent="0.3">
      <c r="A1781" s="94" t="s">
        <v>1794</v>
      </c>
      <c r="B1781" s="145" t="s">
        <v>1795</v>
      </c>
      <c r="C1781" s="41" t="s">
        <v>27</v>
      </c>
      <c r="D1781" s="42"/>
      <c r="E1781" s="42">
        <v>1020.33</v>
      </c>
      <c r="F1781" s="42">
        <f>E1781*(1+C$1910)</f>
        <v>1251.6388110000003</v>
      </c>
      <c r="G1781" s="42">
        <f>D1781*F1781</f>
        <v>0</v>
      </c>
      <c r="H1781" s="175"/>
      <c r="I1781" s="246">
        <f>IF(D1781&lt;&gt;0,1,0)</f>
        <v>0</v>
      </c>
    </row>
    <row r="1782" spans="1:9" s="22" customFormat="1" ht="62.25" customHeight="1" x14ac:dyDescent="0.25">
      <c r="A1782" s="94"/>
      <c r="B1782" s="148" t="s">
        <v>1796</v>
      </c>
      <c r="C1782" s="41"/>
      <c r="D1782" s="58"/>
      <c r="E1782" s="42"/>
      <c r="F1782" s="42"/>
      <c r="G1782" s="44"/>
      <c r="H1782" s="175"/>
      <c r="I1782" s="246">
        <f>IF(I1781=1,1,0)</f>
        <v>0</v>
      </c>
    </row>
    <row r="1783" spans="1:9" s="22" customFormat="1" x14ac:dyDescent="0.3">
      <c r="A1783" s="94"/>
      <c r="B1783" s="148"/>
      <c r="C1783" s="41"/>
      <c r="D1783" s="58"/>
      <c r="E1783" s="42"/>
      <c r="F1783" s="42"/>
      <c r="G1783" s="44"/>
      <c r="H1783" s="175"/>
      <c r="I1783" s="246">
        <f>IF(I1782=1,1,0)</f>
        <v>0</v>
      </c>
    </row>
    <row r="1784" spans="1:9" s="22" customFormat="1" ht="31.5" x14ac:dyDescent="0.25">
      <c r="A1784" s="94" t="s">
        <v>1797</v>
      </c>
      <c r="B1784" s="145" t="s">
        <v>1798</v>
      </c>
      <c r="C1784" s="41" t="s">
        <v>27</v>
      </c>
      <c r="D1784" s="42"/>
      <c r="E1784" s="42">
        <v>428.57</v>
      </c>
      <c r="F1784" s="42">
        <f>E1784*(1+C$1910)</f>
        <v>525.72681900000009</v>
      </c>
      <c r="G1784" s="42">
        <f>D1784*F1784</f>
        <v>0</v>
      </c>
      <c r="H1784" s="175"/>
      <c r="I1784" s="246">
        <f>IF(D1784&lt;&gt;0,1,0)</f>
        <v>0</v>
      </c>
    </row>
    <row r="1785" spans="1:9" s="22" customFormat="1" ht="62.25" customHeight="1" x14ac:dyDescent="0.25">
      <c r="A1785" s="94"/>
      <c r="B1785" s="148" t="s">
        <v>1799</v>
      </c>
      <c r="C1785" s="41"/>
      <c r="D1785" s="58"/>
      <c r="E1785" s="42"/>
      <c r="F1785" s="42"/>
      <c r="G1785" s="44"/>
      <c r="H1785" s="175"/>
      <c r="I1785" s="246">
        <f>IF(I1784=1,1,0)</f>
        <v>0</v>
      </c>
    </row>
    <row r="1786" spans="1:9" s="22" customFormat="1" x14ac:dyDescent="0.3">
      <c r="A1786" s="94"/>
      <c r="B1786" s="148"/>
      <c r="C1786" s="41"/>
      <c r="D1786" s="58"/>
      <c r="E1786" s="42"/>
      <c r="F1786" s="42"/>
      <c r="G1786" s="44"/>
      <c r="H1786" s="175"/>
      <c r="I1786" s="246">
        <f>IF(I1785=1,1,0)</f>
        <v>0</v>
      </c>
    </row>
    <row r="1787" spans="1:9" s="22" customFormat="1" ht="18.75" x14ac:dyDescent="0.25">
      <c r="A1787" s="179" t="s">
        <v>1800</v>
      </c>
      <c r="B1787" s="144" t="s">
        <v>1801</v>
      </c>
      <c r="C1787" s="52" t="s">
        <v>27</v>
      </c>
      <c r="D1787" s="42"/>
      <c r="E1787" s="42">
        <v>2414.31</v>
      </c>
      <c r="F1787" s="42">
        <f>E1787*(1+C$1910)</f>
        <v>2961.6340770000002</v>
      </c>
      <c r="G1787" s="42">
        <f>D1787*F1787</f>
        <v>0</v>
      </c>
      <c r="H1787" s="175"/>
      <c r="I1787" s="246">
        <f>IF(D1787&lt;&gt;0,1,0)</f>
        <v>0</v>
      </c>
    </row>
    <row r="1788" spans="1:9" s="22" customFormat="1" ht="94.5" x14ac:dyDescent="0.25">
      <c r="A1788" s="179"/>
      <c r="B1788" s="147" t="s">
        <v>1802</v>
      </c>
      <c r="C1788" s="52"/>
      <c r="D1788" s="58"/>
      <c r="E1788" s="42"/>
      <c r="F1788" s="42"/>
      <c r="G1788" s="44"/>
      <c r="H1788" s="175"/>
      <c r="I1788" s="246">
        <f>IF(I1787=1,1,0)</f>
        <v>0</v>
      </c>
    </row>
    <row r="1789" spans="1:9" s="22" customFormat="1" x14ac:dyDescent="0.3">
      <c r="A1789" s="94"/>
      <c r="B1789" s="141"/>
      <c r="C1789" s="41"/>
      <c r="D1789" s="58"/>
      <c r="E1789" s="42"/>
      <c r="F1789" s="42"/>
      <c r="G1789" s="44"/>
      <c r="H1789" s="175"/>
      <c r="I1789" s="246">
        <f>IF(I1788=1,1,0)</f>
        <v>0</v>
      </c>
    </row>
    <row r="1790" spans="1:9" s="22" customFormat="1" ht="31.5" x14ac:dyDescent="0.25">
      <c r="A1790" s="179" t="s">
        <v>1803</v>
      </c>
      <c r="B1790" s="144" t="s">
        <v>1804</v>
      </c>
      <c r="C1790" s="52" t="s">
        <v>27</v>
      </c>
      <c r="D1790" s="215">
        <v>1</v>
      </c>
      <c r="E1790" s="42">
        <v>2881.44</v>
      </c>
      <c r="F1790" s="42">
        <f>E1790*(1+C$1910)</f>
        <v>3534.6624480000005</v>
      </c>
      <c r="G1790" s="42">
        <f>D1790*F1790</f>
        <v>3534.6624480000005</v>
      </c>
      <c r="H1790" s="175" t="s">
        <v>1848</v>
      </c>
      <c r="I1790" s="246">
        <f>IF(D1790&lt;&gt;0,1,0)</f>
        <v>1</v>
      </c>
    </row>
    <row r="1791" spans="1:9" s="22" customFormat="1" ht="94.5" x14ac:dyDescent="0.25">
      <c r="A1791" s="179"/>
      <c r="B1791" s="147" t="s">
        <v>1805</v>
      </c>
      <c r="C1791" s="52"/>
      <c r="D1791" s="58"/>
      <c r="E1791" s="42"/>
      <c r="F1791" s="42"/>
      <c r="G1791" s="44"/>
      <c r="H1791" s="175"/>
      <c r="I1791" s="246">
        <f>IF(I1790=1,1,0)</f>
        <v>1</v>
      </c>
    </row>
    <row r="1792" spans="1:9" s="22" customFormat="1" x14ac:dyDescent="0.3">
      <c r="A1792" s="94"/>
      <c r="B1792" s="148"/>
      <c r="C1792" s="41"/>
      <c r="D1792" s="58"/>
      <c r="E1792" s="42"/>
      <c r="F1792" s="42"/>
      <c r="G1792" s="44"/>
      <c r="H1792" s="175"/>
      <c r="I1792" s="246">
        <f>IF(I1791=1,1,0)</f>
        <v>1</v>
      </c>
    </row>
    <row r="1793" spans="1:9" s="22" customFormat="1" ht="31.5" x14ac:dyDescent="0.25">
      <c r="A1793" s="179" t="s">
        <v>1806</v>
      </c>
      <c r="B1793" s="144" t="s">
        <v>1807</v>
      </c>
      <c r="C1793" s="52" t="s">
        <v>27</v>
      </c>
      <c r="D1793" s="215">
        <v>1</v>
      </c>
      <c r="E1793" s="42">
        <v>796.24</v>
      </c>
      <c r="F1793" s="42">
        <f>E1793*(1+C$1910)</f>
        <v>976.74760800000013</v>
      </c>
      <c r="G1793" s="42">
        <f>D1793*F1793</f>
        <v>976.74760800000013</v>
      </c>
      <c r="H1793" s="175" t="s">
        <v>1848</v>
      </c>
      <c r="I1793" s="246">
        <f>IF(D1793&lt;&gt;0,1,0)</f>
        <v>1</v>
      </c>
    </row>
    <row r="1794" spans="1:9" s="22" customFormat="1" ht="157.5" x14ac:dyDescent="0.25">
      <c r="A1794" s="94"/>
      <c r="B1794" s="147" t="s">
        <v>1808</v>
      </c>
      <c r="C1794" s="41"/>
      <c r="D1794" s="58"/>
      <c r="E1794" s="42"/>
      <c r="F1794" s="42"/>
      <c r="G1794" s="44"/>
      <c r="H1794" s="175"/>
      <c r="I1794" s="246">
        <f>IF(I1793=1,1,0)</f>
        <v>1</v>
      </c>
    </row>
    <row r="1795" spans="1:9" s="22" customFormat="1" ht="18.75" x14ac:dyDescent="0.25">
      <c r="A1795" s="94" t="s">
        <v>1809</v>
      </c>
      <c r="B1795" s="144" t="s">
        <v>1810</v>
      </c>
      <c r="C1795" s="52" t="s">
        <v>27</v>
      </c>
      <c r="D1795" s="42"/>
      <c r="E1795" s="42">
        <v>3546.4</v>
      </c>
      <c r="F1795" s="42">
        <f>E1795*(1+C$1910)</f>
        <v>4350.3688800000009</v>
      </c>
      <c r="G1795" s="42">
        <f>D1795*F1795</f>
        <v>0</v>
      </c>
      <c r="H1795" s="175"/>
      <c r="I1795" s="246">
        <f>IF(D1795&lt;&gt;0,1,0)</f>
        <v>0</v>
      </c>
    </row>
    <row r="1796" spans="1:9" s="22" customFormat="1" ht="94.5" x14ac:dyDescent="0.25">
      <c r="A1796" s="94"/>
      <c r="B1796" s="147" t="s">
        <v>1811</v>
      </c>
      <c r="C1796" s="41"/>
      <c r="D1796" s="58"/>
      <c r="E1796" s="42"/>
      <c r="F1796" s="42"/>
      <c r="G1796" s="44"/>
      <c r="H1796" s="175"/>
      <c r="I1796" s="246">
        <f>IF(I1795=1,1,0)</f>
        <v>0</v>
      </c>
    </row>
    <row r="1797" spans="1:9" s="22" customFormat="1" x14ac:dyDescent="0.3">
      <c r="A1797" s="94"/>
      <c r="B1797" s="148"/>
      <c r="C1797" s="41"/>
      <c r="D1797" s="58"/>
      <c r="E1797" s="42"/>
      <c r="F1797" s="42"/>
      <c r="G1797" s="44"/>
      <c r="H1797" s="175"/>
      <c r="I1797" s="246">
        <f>IF(I1796=1,1,0)</f>
        <v>0</v>
      </c>
    </row>
    <row r="1798" spans="1:9" s="22" customFormat="1" ht="18" customHeight="1" x14ac:dyDescent="0.3">
      <c r="A1798" s="223" t="s">
        <v>1968</v>
      </c>
      <c r="B1798" s="227"/>
      <c r="C1798" s="217"/>
      <c r="D1798" s="238"/>
      <c r="E1798" s="209" t="s">
        <v>67</v>
      </c>
      <c r="F1798" s="237"/>
      <c r="G1798" s="66">
        <f>SUM(G1633:G1797)</f>
        <v>115548.58635525001</v>
      </c>
      <c r="H1798" s="175"/>
      <c r="I1798" s="245" t="s">
        <v>1973</v>
      </c>
    </row>
    <row r="1799" spans="1:9" s="22" customFormat="1" x14ac:dyDescent="0.3">
      <c r="A1799" s="172" t="s">
        <v>1812</v>
      </c>
      <c r="B1799" s="228" t="s">
        <v>1813</v>
      </c>
      <c r="C1799" s="229"/>
      <c r="D1799" s="233"/>
      <c r="E1799" s="231"/>
      <c r="F1799" s="231"/>
      <c r="G1799" s="232"/>
      <c r="H1799" s="175"/>
      <c r="I1799" s="245" t="s">
        <v>1973</v>
      </c>
    </row>
    <row r="1800" spans="1:9" s="22" customFormat="1" ht="63" x14ac:dyDescent="0.25">
      <c r="A1800" s="94" t="s">
        <v>1814</v>
      </c>
      <c r="B1800" s="154" t="s">
        <v>1907</v>
      </c>
      <c r="C1800" s="52" t="s">
        <v>27</v>
      </c>
      <c r="D1800" s="215">
        <v>1</v>
      </c>
      <c r="E1800" s="42">
        <v>14825.59</v>
      </c>
      <c r="F1800" s="42">
        <f>E1800*(1+C$1910)</f>
        <v>18186.551253000001</v>
      </c>
      <c r="G1800" s="42">
        <f>D1800*F1800</f>
        <v>18186.551253000001</v>
      </c>
      <c r="H1800" s="175" t="s">
        <v>1848</v>
      </c>
      <c r="I1800" s="246">
        <f>IF(D1800&lt;&gt;0,1,0)</f>
        <v>1</v>
      </c>
    </row>
    <row r="1801" spans="1:9" s="22" customFormat="1" ht="15.95" customHeight="1" x14ac:dyDescent="0.3">
      <c r="A1801" s="94"/>
      <c r="B1801" s="43"/>
      <c r="C1801" s="41"/>
      <c r="D1801" s="58"/>
      <c r="E1801" s="83"/>
      <c r="F1801" s="83"/>
      <c r="G1801" s="44"/>
      <c r="H1801" s="175"/>
      <c r="I1801" s="246">
        <f>IF(I1800=1,1,0)</f>
        <v>1</v>
      </c>
    </row>
    <row r="1802" spans="1:9" s="22" customFormat="1" ht="47.25" x14ac:dyDescent="0.25">
      <c r="A1802" s="94" t="s">
        <v>1815</v>
      </c>
      <c r="B1802" s="45" t="s">
        <v>1908</v>
      </c>
      <c r="C1802" s="41" t="s">
        <v>1841</v>
      </c>
      <c r="D1802" s="215">
        <v>260</v>
      </c>
      <c r="E1802" s="42">
        <v>9.9</v>
      </c>
      <c r="F1802" s="42">
        <f>E1802*(1+C$1910)</f>
        <v>12.144330000000002</v>
      </c>
      <c r="G1802" s="42">
        <f>D1802*F1802</f>
        <v>3157.5258000000003</v>
      </c>
      <c r="H1802" s="175" t="s">
        <v>1848</v>
      </c>
      <c r="I1802" s="246">
        <f>IF(D1802&lt;&gt;0,1,0)</f>
        <v>1</v>
      </c>
    </row>
    <row r="1803" spans="1:9" s="22" customFormat="1" ht="15.95" customHeight="1" x14ac:dyDescent="0.3">
      <c r="A1803" s="94"/>
      <c r="B1803" s="47"/>
      <c r="C1803" s="41"/>
      <c r="D1803" s="58"/>
      <c r="E1803" s="83"/>
      <c r="F1803" s="83"/>
      <c r="G1803" s="44"/>
      <c r="H1803" s="175"/>
      <c r="I1803" s="246">
        <f>IF(I1802=1,1,0)</f>
        <v>1</v>
      </c>
    </row>
    <row r="1804" spans="1:9" s="22" customFormat="1" ht="47.25" x14ac:dyDescent="0.25">
      <c r="A1804" s="94" t="s">
        <v>1914</v>
      </c>
      <c r="B1804" s="45" t="s">
        <v>1909</v>
      </c>
      <c r="C1804" s="41" t="s">
        <v>1841</v>
      </c>
      <c r="D1804" s="215">
        <v>11.08</v>
      </c>
      <c r="E1804" s="42">
        <v>746.73</v>
      </c>
      <c r="F1804" s="42">
        <f>E1804*(1+C$1910)</f>
        <v>916.01369100000011</v>
      </c>
      <c r="G1804" s="42">
        <f>D1804*F1804</f>
        <v>10149.431696280002</v>
      </c>
      <c r="H1804" s="175" t="s">
        <v>1906</v>
      </c>
      <c r="I1804" s="246">
        <f>IF(D1804&lt;&gt;0,1,0)</f>
        <v>1</v>
      </c>
    </row>
    <row r="1805" spans="1:9" s="22" customFormat="1" ht="15.95" customHeight="1" x14ac:dyDescent="0.3">
      <c r="A1805" s="94"/>
      <c r="B1805" s="47"/>
      <c r="C1805" s="41"/>
      <c r="D1805" s="58"/>
      <c r="E1805" s="83"/>
      <c r="F1805" s="83"/>
      <c r="G1805" s="44"/>
      <c r="H1805" s="175"/>
      <c r="I1805" s="246">
        <f>IF(I1804=1,1,0)</f>
        <v>1</v>
      </c>
    </row>
    <row r="1806" spans="1:9" s="22" customFormat="1" ht="47.25" x14ac:dyDescent="0.25">
      <c r="A1806" s="94" t="s">
        <v>1816</v>
      </c>
      <c r="B1806" s="45" t="s">
        <v>1910</v>
      </c>
      <c r="C1806" s="41" t="s">
        <v>1841</v>
      </c>
      <c r="D1806" s="215">
        <v>13.87</v>
      </c>
      <c r="E1806" s="42">
        <v>96.69</v>
      </c>
      <c r="F1806" s="42">
        <f>E1806*(1+C$1910)</f>
        <v>118.60962300000001</v>
      </c>
      <c r="G1806" s="42">
        <f>D1806*F1806</f>
        <v>1645.1154710100002</v>
      </c>
      <c r="H1806" s="175" t="s">
        <v>1848</v>
      </c>
      <c r="I1806" s="246">
        <f>IF(D1806&lt;&gt;0,1,0)</f>
        <v>1</v>
      </c>
    </row>
    <row r="1807" spans="1:9" s="22" customFormat="1" ht="15.95" customHeight="1" x14ac:dyDescent="0.3">
      <c r="A1807" s="94"/>
      <c r="B1807" s="47"/>
      <c r="C1807" s="41"/>
      <c r="D1807" s="58"/>
      <c r="E1807" s="83"/>
      <c r="F1807" s="83"/>
      <c r="G1807" s="44"/>
      <c r="H1807" s="175"/>
      <c r="I1807" s="246">
        <f>IF(I1806=1,1,0)</f>
        <v>1</v>
      </c>
    </row>
    <row r="1808" spans="1:9" s="22" customFormat="1" ht="47.25" x14ac:dyDescent="0.25">
      <c r="A1808" s="94" t="s">
        <v>1817</v>
      </c>
      <c r="B1808" s="45" t="s">
        <v>1911</v>
      </c>
      <c r="C1808" s="41" t="s">
        <v>1842</v>
      </c>
      <c r="D1808" s="215">
        <v>5.42</v>
      </c>
      <c r="E1808" s="42">
        <v>144.32</v>
      </c>
      <c r="F1808" s="42">
        <f>E1808*(1+C$1910)</f>
        <v>177.03734400000002</v>
      </c>
      <c r="G1808" s="42">
        <f>D1808*F1808</f>
        <v>959.54240448000007</v>
      </c>
      <c r="H1808" s="175" t="s">
        <v>1848</v>
      </c>
      <c r="I1808" s="246">
        <f>IF(D1808&lt;&gt;0,1,0)</f>
        <v>1</v>
      </c>
    </row>
    <row r="1809" spans="1:9" s="22" customFormat="1" ht="15.95" customHeight="1" x14ac:dyDescent="0.3">
      <c r="A1809" s="94"/>
      <c r="B1809" s="47"/>
      <c r="C1809" s="41"/>
      <c r="D1809" s="58"/>
      <c r="E1809" s="83"/>
      <c r="F1809" s="83"/>
      <c r="G1809" s="44"/>
      <c r="H1809" s="175"/>
      <c r="I1809" s="246">
        <f>IF(I1808=1,1,0)</f>
        <v>1</v>
      </c>
    </row>
    <row r="1810" spans="1:9" s="22" customFormat="1" ht="47.25" x14ac:dyDescent="0.25">
      <c r="A1810" s="94" t="s">
        <v>1818</v>
      </c>
      <c r="B1810" s="45" t="s">
        <v>1913</v>
      </c>
      <c r="C1810" s="41" t="s">
        <v>23</v>
      </c>
      <c r="D1810" s="215">
        <v>131.69</v>
      </c>
      <c r="E1810" s="42">
        <v>61.56</v>
      </c>
      <c r="F1810" s="42">
        <f>E1810*(1+C$1910)</f>
        <v>75.515652000000017</v>
      </c>
      <c r="G1810" s="42">
        <f>D1810*F1810</f>
        <v>9944.656211880003</v>
      </c>
      <c r="H1810" s="175" t="s">
        <v>1848</v>
      </c>
      <c r="I1810" s="246">
        <f>IF(D1810&lt;&gt;0,1,0)</f>
        <v>1</v>
      </c>
    </row>
    <row r="1811" spans="1:9" s="22" customFormat="1" ht="15.95" customHeight="1" x14ac:dyDescent="0.3">
      <c r="A1811" s="94"/>
      <c r="B1811" s="47"/>
      <c r="C1811" s="41"/>
      <c r="D1811" s="58"/>
      <c r="E1811" s="83"/>
      <c r="F1811" s="83"/>
      <c r="G1811" s="44"/>
      <c r="H1811" s="175"/>
      <c r="I1811" s="246">
        <f>IF(I1810=1,1,0)</f>
        <v>1</v>
      </c>
    </row>
    <row r="1812" spans="1:9" s="22" customFormat="1" ht="63" x14ac:dyDescent="0.25">
      <c r="A1812" s="94" t="s">
        <v>1849</v>
      </c>
      <c r="B1812" s="45" t="s">
        <v>1912</v>
      </c>
      <c r="C1812" s="41" t="s">
        <v>1842</v>
      </c>
      <c r="D1812" s="215">
        <v>202.1</v>
      </c>
      <c r="E1812" s="42">
        <v>127.3</v>
      </c>
      <c r="F1812" s="42">
        <f>E1812*(1+C$1910)</f>
        <v>156.15891000000002</v>
      </c>
      <c r="G1812" s="42">
        <f>D1812*F1812</f>
        <v>31559.715711000004</v>
      </c>
      <c r="H1812" s="175" t="s">
        <v>1848</v>
      </c>
      <c r="I1812" s="246">
        <f>IF(D1812&lt;&gt;0,1,0)</f>
        <v>1</v>
      </c>
    </row>
    <row r="1813" spans="1:9" s="22" customFormat="1" ht="15.95" customHeight="1" x14ac:dyDescent="0.3">
      <c r="A1813" s="94"/>
      <c r="B1813" s="47"/>
      <c r="C1813" s="41"/>
      <c r="D1813" s="58"/>
      <c r="E1813" s="83"/>
      <c r="F1813" s="83"/>
      <c r="G1813" s="44"/>
      <c r="H1813" s="175"/>
      <c r="I1813" s="246">
        <f>IF(I1812=1,1,0)</f>
        <v>1</v>
      </c>
    </row>
    <row r="1814" spans="1:9" s="22" customFormat="1" ht="31.5" x14ac:dyDescent="0.25">
      <c r="A1814" s="94" t="s">
        <v>1850</v>
      </c>
      <c r="B1814" s="45" t="s">
        <v>1843</v>
      </c>
      <c r="C1814" s="41" t="s">
        <v>1844</v>
      </c>
      <c r="D1814" s="215">
        <v>1</v>
      </c>
      <c r="E1814" s="42">
        <v>83000</v>
      </c>
      <c r="F1814" s="42">
        <f>E1814*(1+C$1910)</f>
        <v>101816.1</v>
      </c>
      <c r="G1814" s="42">
        <f>D1814*F1814</f>
        <v>101816.1</v>
      </c>
      <c r="H1814" s="175" t="s">
        <v>1848</v>
      </c>
      <c r="I1814" s="246">
        <f>IF(D1814&lt;&gt;0,1,0)</f>
        <v>1</v>
      </c>
    </row>
    <row r="1815" spans="1:9" s="22" customFormat="1" ht="15.95" customHeight="1" x14ac:dyDescent="0.3">
      <c r="A1815" s="94"/>
      <c r="B1815" s="47"/>
      <c r="C1815" s="41"/>
      <c r="D1815" s="58"/>
      <c r="E1815" s="83"/>
      <c r="F1815" s="83"/>
      <c r="G1815" s="44"/>
      <c r="H1815" s="175"/>
      <c r="I1815" s="246">
        <f>IF(I1814=1,1,0)</f>
        <v>1</v>
      </c>
    </row>
    <row r="1816" spans="1:9" s="22" customFormat="1" ht="31.5" x14ac:dyDescent="0.25">
      <c r="A1816" s="94" t="s">
        <v>1851</v>
      </c>
      <c r="B1816" s="45" t="s">
        <v>1915</v>
      </c>
      <c r="C1816" s="41" t="s">
        <v>1844</v>
      </c>
      <c r="D1816" s="215">
        <v>8</v>
      </c>
      <c r="E1816" s="42">
        <v>40.71</v>
      </c>
      <c r="F1816" s="42">
        <f>E1816*(1+C$1910)</f>
        <v>49.938957000000009</v>
      </c>
      <c r="G1816" s="42">
        <f>D1816*F1816</f>
        <v>399.51165600000007</v>
      </c>
      <c r="H1816" s="175" t="s">
        <v>1848</v>
      </c>
      <c r="I1816" s="246">
        <f>IF(D1816&lt;&gt;0,1,0)</f>
        <v>1</v>
      </c>
    </row>
    <row r="1817" spans="1:9" s="22" customFormat="1" ht="15.95" customHeight="1" x14ac:dyDescent="0.3">
      <c r="A1817" s="94"/>
      <c r="B1817" s="47"/>
      <c r="C1817" s="41"/>
      <c r="D1817" s="58"/>
      <c r="E1817" s="83"/>
      <c r="F1817" s="83"/>
      <c r="G1817" s="44"/>
      <c r="H1817" s="175"/>
      <c r="I1817" s="246">
        <f>IF(I1816=1,1,0)</f>
        <v>1</v>
      </c>
    </row>
    <row r="1818" spans="1:9" s="22" customFormat="1" ht="23.25" customHeight="1" x14ac:dyDescent="0.25">
      <c r="A1818" s="94" t="s">
        <v>1852</v>
      </c>
      <c r="B1818" s="45" t="s">
        <v>1916</v>
      </c>
      <c r="C1818" s="41" t="s">
        <v>1844</v>
      </c>
      <c r="D1818" s="215">
        <v>3</v>
      </c>
      <c r="E1818" s="42">
        <v>59.87</v>
      </c>
      <c r="F1818" s="42">
        <f>E1818*(1+C$1910)</f>
        <v>73.442529000000007</v>
      </c>
      <c r="G1818" s="42">
        <f>D1818*F1818</f>
        <v>220.32758700000002</v>
      </c>
      <c r="H1818" s="175" t="s">
        <v>1848</v>
      </c>
      <c r="I1818" s="246">
        <f>IF(D1818&lt;&gt;0,1,0)</f>
        <v>1</v>
      </c>
    </row>
    <row r="1819" spans="1:9" s="22" customFormat="1" ht="15.95" customHeight="1" x14ac:dyDescent="0.3">
      <c r="A1819" s="94"/>
      <c r="B1819" s="47"/>
      <c r="C1819" s="41"/>
      <c r="D1819" s="58"/>
      <c r="E1819" s="83"/>
      <c r="F1819" s="83"/>
      <c r="G1819" s="44"/>
      <c r="H1819" s="175"/>
      <c r="I1819" s="246">
        <f>IF(I1818=1,1,0)</f>
        <v>1</v>
      </c>
    </row>
    <row r="1820" spans="1:9" s="22" customFormat="1" ht="31.5" x14ac:dyDescent="0.25">
      <c r="A1820" s="94" t="s">
        <v>1853</v>
      </c>
      <c r="B1820" s="45" t="s">
        <v>1917</v>
      </c>
      <c r="C1820" s="41" t="s">
        <v>1844</v>
      </c>
      <c r="D1820" s="215">
        <v>25</v>
      </c>
      <c r="E1820" s="42">
        <v>66.77</v>
      </c>
      <c r="F1820" s="42">
        <f>E1820*(1+C$1910)</f>
        <v>81.906759000000008</v>
      </c>
      <c r="G1820" s="42">
        <f>D1820*F1820</f>
        <v>2047.6689750000003</v>
      </c>
      <c r="H1820" s="175" t="s">
        <v>1848</v>
      </c>
      <c r="I1820" s="246">
        <f>IF(D1820&lt;&gt;0,1,0)</f>
        <v>1</v>
      </c>
    </row>
    <row r="1821" spans="1:9" s="22" customFormat="1" ht="15.95" customHeight="1" x14ac:dyDescent="0.3">
      <c r="A1821" s="94"/>
      <c r="B1821" s="47"/>
      <c r="C1821" s="41"/>
      <c r="D1821" s="58"/>
      <c r="E1821" s="83"/>
      <c r="F1821" s="83"/>
      <c r="G1821" s="44"/>
      <c r="H1821" s="175"/>
      <c r="I1821" s="246">
        <f>IF(I1820=1,1,0)</f>
        <v>1</v>
      </c>
    </row>
    <row r="1822" spans="1:9" s="22" customFormat="1" ht="31.5" x14ac:dyDescent="0.25">
      <c r="A1822" s="94" t="s">
        <v>1854</v>
      </c>
      <c r="B1822" s="45" t="s">
        <v>1918</v>
      </c>
      <c r="C1822" s="41" t="s">
        <v>1844</v>
      </c>
      <c r="D1822" s="215">
        <v>1</v>
      </c>
      <c r="E1822" s="42">
        <v>1512.04</v>
      </c>
      <c r="F1822" s="42">
        <f>E1822*(1+C$1910)</f>
        <v>1854.8194680000001</v>
      </c>
      <c r="G1822" s="42">
        <f>D1822*F1822</f>
        <v>1854.8194680000001</v>
      </c>
      <c r="H1822" s="175" t="s">
        <v>1848</v>
      </c>
      <c r="I1822" s="246">
        <f>IF(D1822&lt;&gt;0,1,0)</f>
        <v>1</v>
      </c>
    </row>
    <row r="1823" spans="1:9" s="22" customFormat="1" ht="15.95" customHeight="1" x14ac:dyDescent="0.3">
      <c r="A1823" s="94"/>
      <c r="B1823" s="47"/>
      <c r="C1823" s="41"/>
      <c r="D1823" s="58"/>
      <c r="E1823" s="83"/>
      <c r="F1823" s="83"/>
      <c r="G1823" s="44"/>
      <c r="H1823" s="175"/>
      <c r="I1823" s="246">
        <f>IF(I1822=1,1,0)</f>
        <v>1</v>
      </c>
    </row>
    <row r="1824" spans="1:9" s="22" customFormat="1" ht="31.5" x14ac:dyDescent="0.25">
      <c r="A1824" s="94" t="s">
        <v>1855</v>
      </c>
      <c r="B1824" s="45" t="s">
        <v>1919</v>
      </c>
      <c r="C1824" s="41" t="s">
        <v>23</v>
      </c>
      <c r="D1824" s="215">
        <v>198.57</v>
      </c>
      <c r="E1824" s="42">
        <v>155.13999999999999</v>
      </c>
      <c r="F1824" s="42">
        <f>E1824*(1+C$1910)</f>
        <v>190.310238</v>
      </c>
      <c r="G1824" s="42">
        <f>D1824*F1824</f>
        <v>37789.903959659998</v>
      </c>
      <c r="H1824" s="175" t="s">
        <v>1848</v>
      </c>
      <c r="I1824" s="246">
        <f>IF(D1824&lt;&gt;0,1,0)</f>
        <v>1</v>
      </c>
    </row>
    <row r="1825" spans="1:9" s="22" customFormat="1" ht="15.95" customHeight="1" x14ac:dyDescent="0.3">
      <c r="A1825" s="94"/>
      <c r="B1825" s="150"/>
      <c r="C1825" s="41"/>
      <c r="D1825" s="58"/>
      <c r="E1825" s="83"/>
      <c r="F1825" s="83"/>
      <c r="G1825" s="44"/>
      <c r="H1825" s="175"/>
      <c r="I1825" s="246">
        <f>IF(I1824=1,1,0)</f>
        <v>1</v>
      </c>
    </row>
    <row r="1826" spans="1:9" s="26" customFormat="1" ht="31.5" x14ac:dyDescent="0.25">
      <c r="A1826" s="94" t="s">
        <v>1856</v>
      </c>
      <c r="B1826" s="45" t="s">
        <v>1920</v>
      </c>
      <c r="C1826" s="41" t="s">
        <v>23</v>
      </c>
      <c r="D1826" s="215">
        <v>52.5</v>
      </c>
      <c r="E1826" s="42">
        <v>428.94</v>
      </c>
      <c r="F1826" s="42">
        <f>E1826*(1+C$1910)</f>
        <v>526.18069800000001</v>
      </c>
      <c r="G1826" s="42">
        <f>D1826*F1826</f>
        <v>27624.486645000001</v>
      </c>
      <c r="H1826" s="175" t="s">
        <v>1848</v>
      </c>
      <c r="I1826" s="246">
        <f>IF(D1826&lt;&gt;0,1,0)</f>
        <v>1</v>
      </c>
    </row>
    <row r="1827" spans="1:9" s="26" customFormat="1" ht="15.75" customHeight="1" x14ac:dyDescent="0.3">
      <c r="A1827" s="94"/>
      <c r="B1827" s="45"/>
      <c r="C1827" s="41"/>
      <c r="D1827" s="42"/>
      <c r="E1827" s="42"/>
      <c r="F1827" s="42"/>
      <c r="G1827" s="42"/>
      <c r="H1827" s="175"/>
      <c r="I1827" s="246">
        <f>IF(I1826=1,1,0)</f>
        <v>1</v>
      </c>
    </row>
    <row r="1828" spans="1:9" s="26" customFormat="1" ht="31.5" x14ac:dyDescent="0.25">
      <c r="A1828" s="94" t="s">
        <v>1857</v>
      </c>
      <c r="B1828" s="45" t="s">
        <v>1921</v>
      </c>
      <c r="C1828" s="41" t="s">
        <v>23</v>
      </c>
      <c r="D1828" s="215">
        <v>3.12</v>
      </c>
      <c r="E1828" s="42">
        <v>106.23</v>
      </c>
      <c r="F1828" s="42">
        <f>E1828*(1+C$1910)</f>
        <v>130.31234100000003</v>
      </c>
      <c r="G1828" s="42">
        <f>D1828*F1828</f>
        <v>406.5745039200001</v>
      </c>
      <c r="H1828" s="175" t="s">
        <v>1848</v>
      </c>
      <c r="I1828" s="246">
        <f>IF(D1828&lt;&gt;0,1,0)</f>
        <v>1</v>
      </c>
    </row>
    <row r="1829" spans="1:9" s="26" customFormat="1" ht="15.75" customHeight="1" x14ac:dyDescent="0.3">
      <c r="A1829" s="94"/>
      <c r="B1829" s="45"/>
      <c r="C1829" s="41"/>
      <c r="D1829" s="42"/>
      <c r="E1829" s="42"/>
      <c r="F1829" s="42"/>
      <c r="G1829" s="42"/>
      <c r="H1829" s="175"/>
      <c r="I1829" s="246">
        <f>IF(I1828=1,1,0)</f>
        <v>1</v>
      </c>
    </row>
    <row r="1830" spans="1:9" s="26" customFormat="1" ht="47.25" x14ac:dyDescent="0.25">
      <c r="A1830" s="94" t="s">
        <v>1858</v>
      </c>
      <c r="B1830" s="45" t="s">
        <v>1922</v>
      </c>
      <c r="C1830" s="41" t="s">
        <v>1844</v>
      </c>
      <c r="D1830" s="215">
        <v>4</v>
      </c>
      <c r="E1830" s="42">
        <v>472.59</v>
      </c>
      <c r="F1830" s="42">
        <f>E1830*(1+C$1910)</f>
        <v>579.72615300000007</v>
      </c>
      <c r="G1830" s="42">
        <f>D1830*F1830</f>
        <v>2318.9046120000003</v>
      </c>
      <c r="H1830" s="175" t="s">
        <v>1848</v>
      </c>
      <c r="I1830" s="246">
        <f>IF(D1830&lt;&gt;0,1,0)</f>
        <v>1</v>
      </c>
    </row>
    <row r="1831" spans="1:9" s="26" customFormat="1" ht="16.5" customHeight="1" x14ac:dyDescent="0.3">
      <c r="A1831" s="94"/>
      <c r="B1831" s="45"/>
      <c r="C1831" s="41"/>
      <c r="D1831" s="42"/>
      <c r="E1831" s="42"/>
      <c r="F1831" s="42"/>
      <c r="G1831" s="42"/>
      <c r="H1831" s="175"/>
      <c r="I1831" s="246">
        <f>IF(I1830=1,1,0)</f>
        <v>1</v>
      </c>
    </row>
    <row r="1832" spans="1:9" s="26" customFormat="1" ht="31.5" x14ac:dyDescent="0.25">
      <c r="A1832" s="94" t="s">
        <v>1859</v>
      </c>
      <c r="B1832" s="45" t="s">
        <v>1923</v>
      </c>
      <c r="C1832" s="41" t="s">
        <v>1844</v>
      </c>
      <c r="D1832" s="215">
        <v>5</v>
      </c>
      <c r="E1832" s="42">
        <v>52.5</v>
      </c>
      <c r="F1832" s="42">
        <f>E1832*(1+C$1910)</f>
        <v>64.401750000000007</v>
      </c>
      <c r="G1832" s="42">
        <f>D1832*F1832</f>
        <v>322.00875000000002</v>
      </c>
      <c r="H1832" s="175" t="s">
        <v>1848</v>
      </c>
      <c r="I1832" s="246">
        <f>IF(D1832&lt;&gt;0,1,0)</f>
        <v>1</v>
      </c>
    </row>
    <row r="1833" spans="1:9" s="26" customFormat="1" ht="17.25" customHeight="1" x14ac:dyDescent="0.3">
      <c r="A1833" s="94"/>
      <c r="B1833" s="45"/>
      <c r="C1833" s="41"/>
      <c r="D1833" s="42"/>
      <c r="E1833" s="42"/>
      <c r="F1833" s="42"/>
      <c r="G1833" s="42"/>
      <c r="H1833" s="175"/>
      <c r="I1833" s="246">
        <f>IF(I1832=1,1,0)</f>
        <v>1</v>
      </c>
    </row>
    <row r="1834" spans="1:9" s="155" customFormat="1" ht="31.5" x14ac:dyDescent="0.25">
      <c r="A1834" s="94" t="s">
        <v>1860</v>
      </c>
      <c r="B1834" s="45" t="s">
        <v>1925</v>
      </c>
      <c r="C1834" s="41" t="s">
        <v>1844</v>
      </c>
      <c r="D1834" s="215">
        <v>18</v>
      </c>
      <c r="E1834" s="42">
        <v>137.93</v>
      </c>
      <c r="F1834" s="42">
        <f>E1834*(1+C$1910)</f>
        <v>169.19873100000004</v>
      </c>
      <c r="G1834" s="42">
        <f>D1834*F1834</f>
        <v>3045.5771580000005</v>
      </c>
      <c r="H1834" s="175" t="s">
        <v>1848</v>
      </c>
      <c r="I1834" s="246">
        <f>IF(D1834&lt;&gt;0,1,0)</f>
        <v>1</v>
      </c>
    </row>
    <row r="1835" spans="1:9" s="156" customFormat="1" ht="17.25" customHeight="1" x14ac:dyDescent="0.3">
      <c r="A1835" s="94"/>
      <c r="B1835" s="47"/>
      <c r="C1835" s="41"/>
      <c r="D1835" s="58"/>
      <c r="E1835" s="83"/>
      <c r="F1835" s="83"/>
      <c r="G1835" s="44"/>
      <c r="H1835" s="175"/>
      <c r="I1835" s="246">
        <f>IF(I1834=1,1,0)</f>
        <v>1</v>
      </c>
    </row>
    <row r="1836" spans="1:9" s="22" customFormat="1" ht="31.5" x14ac:dyDescent="0.25">
      <c r="A1836" s="94" t="s">
        <v>1861</v>
      </c>
      <c r="B1836" s="45" t="s">
        <v>1926</v>
      </c>
      <c r="C1836" s="41" t="s">
        <v>1844</v>
      </c>
      <c r="D1836" s="215">
        <v>3</v>
      </c>
      <c r="E1836" s="42">
        <v>99.19</v>
      </c>
      <c r="F1836" s="42">
        <f>E1836*(1+C$1910)</f>
        <v>121.67637300000001</v>
      </c>
      <c r="G1836" s="42">
        <f>D1836*F1836</f>
        <v>365.02911900000004</v>
      </c>
      <c r="H1836" s="175" t="s">
        <v>1848</v>
      </c>
      <c r="I1836" s="246">
        <f>IF(D1836&lt;&gt;0,1,0)</f>
        <v>1</v>
      </c>
    </row>
    <row r="1837" spans="1:9" s="22" customFormat="1" ht="15.95" customHeight="1" x14ac:dyDescent="0.3">
      <c r="A1837" s="94"/>
      <c r="B1837" s="47"/>
      <c r="C1837" s="41"/>
      <c r="D1837" s="58"/>
      <c r="E1837" s="83"/>
      <c r="F1837" s="83"/>
      <c r="G1837" s="44"/>
      <c r="H1837" s="175"/>
      <c r="I1837" s="246">
        <f>IF(I1836=1,1,0)</f>
        <v>1</v>
      </c>
    </row>
    <row r="1838" spans="1:9" s="22" customFormat="1" ht="31.5" x14ac:dyDescent="0.25">
      <c r="A1838" s="94" t="s">
        <v>1862</v>
      </c>
      <c r="B1838" s="45" t="s">
        <v>1927</v>
      </c>
      <c r="C1838" s="41" t="s">
        <v>1844</v>
      </c>
      <c r="D1838" s="215">
        <v>4</v>
      </c>
      <c r="E1838" s="42">
        <v>99.19</v>
      </c>
      <c r="F1838" s="42">
        <f>E1838*(1+C$1910)</f>
        <v>121.67637300000001</v>
      </c>
      <c r="G1838" s="42">
        <f>D1838*F1838</f>
        <v>486.70549200000005</v>
      </c>
      <c r="H1838" s="175" t="s">
        <v>1848</v>
      </c>
      <c r="I1838" s="246">
        <f>IF(D1838&lt;&gt;0,1,0)</f>
        <v>1</v>
      </c>
    </row>
    <row r="1839" spans="1:9" s="22" customFormat="1" ht="15.95" customHeight="1" x14ac:dyDescent="0.3">
      <c r="A1839" s="94"/>
      <c r="B1839" s="150"/>
      <c r="C1839" s="41"/>
      <c r="D1839" s="58"/>
      <c r="E1839" s="83"/>
      <c r="F1839" s="83"/>
      <c r="G1839" s="44"/>
      <c r="H1839" s="175"/>
      <c r="I1839" s="246">
        <f>IF(I1838=1,1,0)</f>
        <v>1</v>
      </c>
    </row>
    <row r="1840" spans="1:9" s="26" customFormat="1" ht="31.5" x14ac:dyDescent="0.25">
      <c r="A1840" s="94" t="s">
        <v>1863</v>
      </c>
      <c r="B1840" s="45" t="s">
        <v>1928</v>
      </c>
      <c r="C1840" s="41" t="s">
        <v>1844</v>
      </c>
      <c r="D1840" s="215">
        <v>2</v>
      </c>
      <c r="E1840" s="42">
        <v>99.19</v>
      </c>
      <c r="F1840" s="42">
        <f>E1840*(1+C$1910)</f>
        <v>121.67637300000001</v>
      </c>
      <c r="G1840" s="42">
        <f>D1840*F1840</f>
        <v>243.35274600000002</v>
      </c>
      <c r="H1840" s="175" t="s">
        <v>1848</v>
      </c>
      <c r="I1840" s="246">
        <f>IF(D1840&lt;&gt;0,1,0)</f>
        <v>1</v>
      </c>
    </row>
    <row r="1841" spans="1:9" s="26" customFormat="1" ht="15.75" customHeight="1" x14ac:dyDescent="0.3">
      <c r="A1841" s="94"/>
      <c r="B1841" s="45"/>
      <c r="C1841" s="41"/>
      <c r="D1841" s="42"/>
      <c r="E1841" s="42"/>
      <c r="F1841" s="42"/>
      <c r="G1841" s="42"/>
      <c r="H1841" s="175"/>
      <c r="I1841" s="246">
        <f>IF(I1840=1,1,0)</f>
        <v>1</v>
      </c>
    </row>
    <row r="1842" spans="1:9" s="26" customFormat="1" ht="31.5" x14ac:dyDescent="0.25">
      <c r="A1842" s="94" t="s">
        <v>1864</v>
      </c>
      <c r="B1842" s="45" t="s">
        <v>1929</v>
      </c>
      <c r="C1842" s="41" t="s">
        <v>1844</v>
      </c>
      <c r="D1842" s="215">
        <v>1</v>
      </c>
      <c r="E1842" s="42">
        <v>2336.17</v>
      </c>
      <c r="F1842" s="42">
        <f>E1842*(1+C$1910)</f>
        <v>2865.7797390000005</v>
      </c>
      <c r="G1842" s="42">
        <f>D1842*F1842</f>
        <v>2865.7797390000005</v>
      </c>
      <c r="H1842" s="175" t="s">
        <v>1848</v>
      </c>
      <c r="I1842" s="246">
        <f>IF(D1842&lt;&gt;0,1,0)</f>
        <v>1</v>
      </c>
    </row>
    <row r="1843" spans="1:9" s="26" customFormat="1" ht="15.75" customHeight="1" x14ac:dyDescent="0.3">
      <c r="A1843" s="94"/>
      <c r="B1843" s="45"/>
      <c r="C1843" s="41"/>
      <c r="D1843" s="42"/>
      <c r="E1843" s="42"/>
      <c r="F1843" s="42"/>
      <c r="G1843" s="42"/>
      <c r="H1843" s="175"/>
      <c r="I1843" s="246">
        <f>IF(I1842=1,1,0)</f>
        <v>1</v>
      </c>
    </row>
    <row r="1844" spans="1:9" s="26" customFormat="1" ht="47.25" x14ac:dyDescent="0.25">
      <c r="A1844" s="94" t="s">
        <v>1865</v>
      </c>
      <c r="B1844" s="45" t="s">
        <v>1930</v>
      </c>
      <c r="C1844" s="41" t="s">
        <v>23</v>
      </c>
      <c r="D1844" s="215">
        <v>25</v>
      </c>
      <c r="E1844" s="42">
        <v>125.31</v>
      </c>
      <c r="F1844" s="42">
        <f>E1844*(1+C$1910)</f>
        <v>153.71777700000001</v>
      </c>
      <c r="G1844" s="42">
        <f>D1844*F1844</f>
        <v>3842.9444250000001</v>
      </c>
      <c r="H1844" s="175" t="s">
        <v>1848</v>
      </c>
      <c r="I1844" s="246">
        <f>IF(D1844&lt;&gt;0,1,0)</f>
        <v>1</v>
      </c>
    </row>
    <row r="1845" spans="1:9" s="26" customFormat="1" ht="16.5" customHeight="1" x14ac:dyDescent="0.3">
      <c r="A1845" s="94"/>
      <c r="B1845" s="45"/>
      <c r="C1845" s="41"/>
      <c r="D1845" s="42"/>
      <c r="E1845" s="42"/>
      <c r="F1845" s="42"/>
      <c r="G1845" s="42"/>
      <c r="H1845" s="175"/>
      <c r="I1845" s="246">
        <f>IF(I1844=1,1,0)</f>
        <v>1</v>
      </c>
    </row>
    <row r="1846" spans="1:9" s="26" customFormat="1" ht="47.25" x14ac:dyDescent="0.25">
      <c r="A1846" s="94" t="s">
        <v>1866</v>
      </c>
      <c r="B1846" s="45" t="s">
        <v>1931</v>
      </c>
      <c r="C1846" s="41" t="s">
        <v>23</v>
      </c>
      <c r="D1846" s="215">
        <v>100</v>
      </c>
      <c r="E1846" s="42">
        <v>251.82</v>
      </c>
      <c r="F1846" s="42">
        <f>E1846*(1+C$1910)</f>
        <v>308.90759400000002</v>
      </c>
      <c r="G1846" s="42">
        <f>D1846*F1846</f>
        <v>30890.759400000003</v>
      </c>
      <c r="H1846" s="175" t="s">
        <v>1848</v>
      </c>
      <c r="I1846" s="246">
        <f>IF(D1846&lt;&gt;0,1,0)</f>
        <v>1</v>
      </c>
    </row>
    <row r="1847" spans="1:9" s="26" customFormat="1" ht="17.25" customHeight="1" x14ac:dyDescent="0.3">
      <c r="A1847" s="94"/>
      <c r="B1847" s="45"/>
      <c r="C1847" s="41"/>
      <c r="D1847" s="42"/>
      <c r="E1847" s="42"/>
      <c r="F1847" s="42"/>
      <c r="G1847" s="42"/>
      <c r="H1847" s="175"/>
      <c r="I1847" s="246">
        <f>IF(I1846=1,1,0)</f>
        <v>1</v>
      </c>
    </row>
    <row r="1848" spans="1:9" s="155" customFormat="1" ht="31.5" x14ac:dyDescent="0.25">
      <c r="A1848" s="94" t="s">
        <v>1867</v>
      </c>
      <c r="B1848" s="45" t="s">
        <v>1932</v>
      </c>
      <c r="C1848" s="41" t="s">
        <v>23</v>
      </c>
      <c r="D1848" s="215">
        <v>110</v>
      </c>
      <c r="E1848" s="42">
        <v>60.67</v>
      </c>
      <c r="F1848" s="42">
        <f>E1848*(1+C$1910)</f>
        <v>74.423889000000003</v>
      </c>
      <c r="G1848" s="42">
        <f>D1848*F1848</f>
        <v>8186.6277900000005</v>
      </c>
      <c r="H1848" s="175" t="s">
        <v>1848</v>
      </c>
      <c r="I1848" s="246">
        <f>IF(D1848&lt;&gt;0,1,0)</f>
        <v>1</v>
      </c>
    </row>
    <row r="1849" spans="1:9" s="26" customFormat="1" ht="19.5" customHeight="1" x14ac:dyDescent="0.3">
      <c r="A1849" s="94"/>
      <c r="B1849" s="45"/>
      <c r="C1849" s="41"/>
      <c r="D1849" s="42"/>
      <c r="E1849" s="42"/>
      <c r="F1849" s="42"/>
      <c r="G1849" s="42"/>
      <c r="H1849" s="175"/>
      <c r="I1849" s="246">
        <f>IF(I1848=1,1,0)</f>
        <v>1</v>
      </c>
    </row>
    <row r="1850" spans="1:9" s="22" customFormat="1" ht="31.5" customHeight="1" x14ac:dyDescent="0.25">
      <c r="A1850" s="94" t="s">
        <v>1868</v>
      </c>
      <c r="B1850" s="45" t="s">
        <v>1845</v>
      </c>
      <c r="C1850" s="41" t="s">
        <v>1844</v>
      </c>
      <c r="D1850" s="215">
        <v>1</v>
      </c>
      <c r="E1850" s="42">
        <v>1699.65</v>
      </c>
      <c r="F1850" s="42">
        <f>E1850*(1+C$1910)</f>
        <v>2084.9606550000003</v>
      </c>
      <c r="G1850" s="42">
        <f>D1850*F1850</f>
        <v>2084.9606550000003</v>
      </c>
      <c r="H1850" s="175" t="s">
        <v>1848</v>
      </c>
      <c r="I1850" s="246">
        <f>IF(D1850&lt;&gt;0,1,0)</f>
        <v>1</v>
      </c>
    </row>
    <row r="1851" spans="1:9" s="22" customFormat="1" ht="15.95" customHeight="1" x14ac:dyDescent="0.3">
      <c r="A1851" s="94"/>
      <c r="B1851" s="47"/>
      <c r="C1851" s="41"/>
      <c r="D1851" s="58"/>
      <c r="E1851" s="83"/>
      <c r="F1851" s="83"/>
      <c r="G1851" s="44"/>
      <c r="H1851" s="175"/>
      <c r="I1851" s="246">
        <f>IF(I1850=1,1,0)</f>
        <v>1</v>
      </c>
    </row>
    <row r="1852" spans="1:9" s="22" customFormat="1" ht="31.5" x14ac:dyDescent="0.25">
      <c r="A1852" s="94" t="s">
        <v>1869</v>
      </c>
      <c r="B1852" s="45" t="s">
        <v>1933</v>
      </c>
      <c r="C1852" s="41" t="s">
        <v>1844</v>
      </c>
      <c r="D1852" s="215">
        <v>40</v>
      </c>
      <c r="E1852" s="42">
        <v>220</v>
      </c>
      <c r="F1852" s="42">
        <f>E1852*(1+C$1910)</f>
        <v>269.87400000000002</v>
      </c>
      <c r="G1852" s="42">
        <f>D1852*F1852</f>
        <v>10794.960000000001</v>
      </c>
      <c r="H1852" s="175" t="s">
        <v>1848</v>
      </c>
      <c r="I1852" s="246">
        <f>IF(D1852&lt;&gt;0,1,0)</f>
        <v>1</v>
      </c>
    </row>
    <row r="1853" spans="1:9" s="22" customFormat="1" ht="15.95" customHeight="1" x14ac:dyDescent="0.3">
      <c r="A1853" s="94"/>
      <c r="B1853" s="150"/>
      <c r="C1853" s="41"/>
      <c r="D1853" s="58"/>
      <c r="E1853" s="83"/>
      <c r="F1853" s="83"/>
      <c r="G1853" s="44"/>
      <c r="H1853" s="175"/>
      <c r="I1853" s="246">
        <f>IF(I1852=1,1,0)</f>
        <v>1</v>
      </c>
    </row>
    <row r="1854" spans="1:9" s="26" customFormat="1" ht="31.5" x14ac:dyDescent="0.25">
      <c r="A1854" s="94" t="s">
        <v>1870</v>
      </c>
      <c r="B1854" s="45" t="s">
        <v>1846</v>
      </c>
      <c r="C1854" s="41" t="s">
        <v>1844</v>
      </c>
      <c r="D1854" s="215">
        <v>560</v>
      </c>
      <c r="E1854" s="42">
        <v>28.86</v>
      </c>
      <c r="F1854" s="42">
        <f>E1854*(1+C$1910)</f>
        <v>35.402562000000003</v>
      </c>
      <c r="G1854" s="42">
        <f>D1854*F1854</f>
        <v>19825.434720000001</v>
      </c>
      <c r="H1854" s="175" t="s">
        <v>1848</v>
      </c>
      <c r="I1854" s="246">
        <f>IF(D1854&lt;&gt;0,1,0)</f>
        <v>1</v>
      </c>
    </row>
    <row r="1855" spans="1:9" s="26" customFormat="1" ht="15.75" customHeight="1" x14ac:dyDescent="0.3">
      <c r="A1855" s="94"/>
      <c r="B1855" s="45"/>
      <c r="C1855" s="41"/>
      <c r="D1855" s="42"/>
      <c r="E1855" s="42"/>
      <c r="F1855" s="42"/>
      <c r="G1855" s="42"/>
      <c r="H1855" s="175"/>
      <c r="I1855" s="246">
        <f>IF(I1854=1,1,0)</f>
        <v>1</v>
      </c>
    </row>
    <row r="1856" spans="1:9" s="26" customFormat="1" ht="31.5" x14ac:dyDescent="0.25">
      <c r="A1856" s="94" t="s">
        <v>1871</v>
      </c>
      <c r="B1856" s="45" t="s">
        <v>1934</v>
      </c>
      <c r="C1856" s="41" t="s">
        <v>1844</v>
      </c>
      <c r="D1856" s="215">
        <v>9</v>
      </c>
      <c r="E1856" s="42">
        <v>16.91</v>
      </c>
      <c r="F1856" s="42">
        <f>E1856*(1+C$1910)</f>
        <v>20.743497000000001</v>
      </c>
      <c r="G1856" s="42">
        <f>D1856*F1856</f>
        <v>186.691473</v>
      </c>
      <c r="H1856" s="175" t="s">
        <v>1848</v>
      </c>
      <c r="I1856" s="246">
        <f t="shared" ref="I1856:I1906" si="0">IF(D1856&lt;&gt;0,1,0)</f>
        <v>1</v>
      </c>
    </row>
    <row r="1857" spans="1:9" s="26" customFormat="1" ht="15.75" customHeight="1" x14ac:dyDescent="0.3">
      <c r="A1857" s="94"/>
      <c r="B1857" s="45"/>
      <c r="C1857" s="41"/>
      <c r="D1857" s="42"/>
      <c r="E1857" s="42"/>
      <c r="F1857" s="42"/>
      <c r="G1857" s="42"/>
      <c r="H1857" s="175"/>
      <c r="I1857" s="246">
        <f t="shared" ref="I1857:I1905" si="1">IF(I1856=1,1,0)</f>
        <v>1</v>
      </c>
    </row>
    <row r="1858" spans="1:9" s="26" customFormat="1" ht="31.5" x14ac:dyDescent="0.25">
      <c r="A1858" s="94" t="s">
        <v>1872</v>
      </c>
      <c r="B1858" s="45" t="s">
        <v>1935</v>
      </c>
      <c r="C1858" s="41" t="s">
        <v>1844</v>
      </c>
      <c r="D1858" s="215">
        <v>83</v>
      </c>
      <c r="E1858" s="42">
        <v>26.95</v>
      </c>
      <c r="F1858" s="42">
        <f>E1858*(1+C$1910)</f>
        <v>33.059564999999999</v>
      </c>
      <c r="G1858" s="42">
        <f>D1858*F1858</f>
        <v>2743.9438949999999</v>
      </c>
      <c r="H1858" s="175" t="s">
        <v>1848</v>
      </c>
      <c r="I1858" s="246">
        <f t="shared" si="0"/>
        <v>1</v>
      </c>
    </row>
    <row r="1859" spans="1:9" s="26" customFormat="1" ht="16.5" customHeight="1" x14ac:dyDescent="0.3">
      <c r="A1859" s="94"/>
      <c r="B1859" s="45"/>
      <c r="C1859" s="41"/>
      <c r="D1859" s="42"/>
      <c r="E1859" s="42"/>
      <c r="F1859" s="42"/>
      <c r="G1859" s="42"/>
      <c r="H1859" s="175"/>
      <c r="I1859" s="246">
        <f t="shared" si="1"/>
        <v>1</v>
      </c>
    </row>
    <row r="1860" spans="1:9" s="155" customFormat="1" ht="47.25" x14ac:dyDescent="0.25">
      <c r="A1860" s="94" t="s">
        <v>1873</v>
      </c>
      <c r="B1860" s="45" t="s">
        <v>1936</v>
      </c>
      <c r="C1860" s="41" t="s">
        <v>23</v>
      </c>
      <c r="D1860" s="215">
        <v>65</v>
      </c>
      <c r="E1860" s="42">
        <v>29.17</v>
      </c>
      <c r="F1860" s="42">
        <f>E1860*(1+C$1910)</f>
        <v>35.782839000000003</v>
      </c>
      <c r="G1860" s="42">
        <f>D1860*F1860</f>
        <v>2325.8845350000001</v>
      </c>
      <c r="H1860" s="175" t="s">
        <v>1848</v>
      </c>
      <c r="I1860" s="246">
        <f t="shared" si="0"/>
        <v>1</v>
      </c>
    </row>
    <row r="1861" spans="1:9" s="155" customFormat="1" ht="16.5" customHeight="1" x14ac:dyDescent="0.3">
      <c r="A1861" s="94"/>
      <c r="B1861" s="45"/>
      <c r="C1861" s="41"/>
      <c r="D1861" s="42"/>
      <c r="E1861" s="42"/>
      <c r="F1861" s="42"/>
      <c r="G1861" s="42"/>
      <c r="H1861" s="175"/>
      <c r="I1861" s="246">
        <f t="shared" si="1"/>
        <v>1</v>
      </c>
    </row>
    <row r="1862" spans="1:9" s="26" customFormat="1" ht="31.5" x14ac:dyDescent="0.25">
      <c r="A1862" s="94" t="s">
        <v>1874</v>
      </c>
      <c r="B1862" s="45" t="s">
        <v>1937</v>
      </c>
      <c r="C1862" s="41" t="s">
        <v>23</v>
      </c>
      <c r="D1862" s="215">
        <v>1225</v>
      </c>
      <c r="E1862" s="42">
        <v>56.97</v>
      </c>
      <c r="F1862" s="42">
        <f>E1862*(1+C$1910)</f>
        <v>69.885099000000011</v>
      </c>
      <c r="G1862" s="42">
        <f>D1862*F1862</f>
        <v>85609.246275000012</v>
      </c>
      <c r="H1862" s="175" t="s">
        <v>1848</v>
      </c>
      <c r="I1862" s="246">
        <f t="shared" si="0"/>
        <v>1</v>
      </c>
    </row>
    <row r="1863" spans="1:9" s="26" customFormat="1" ht="16.5" customHeight="1" x14ac:dyDescent="0.3">
      <c r="A1863" s="94"/>
      <c r="B1863" s="45"/>
      <c r="C1863" s="41"/>
      <c r="D1863" s="42"/>
      <c r="E1863" s="42"/>
      <c r="F1863" s="42"/>
      <c r="G1863" s="42"/>
      <c r="H1863" s="175"/>
      <c r="I1863" s="246">
        <f t="shared" si="1"/>
        <v>1</v>
      </c>
    </row>
    <row r="1864" spans="1:9" s="26" customFormat="1" ht="47.25" x14ac:dyDescent="0.25">
      <c r="A1864" s="94" t="s">
        <v>1875</v>
      </c>
      <c r="B1864" s="45" t="s">
        <v>1938</v>
      </c>
      <c r="C1864" s="41" t="s">
        <v>1844</v>
      </c>
      <c r="D1864" s="215">
        <v>72</v>
      </c>
      <c r="E1864" s="42">
        <v>101.72</v>
      </c>
      <c r="F1864" s="42">
        <f>E1864*(1+C$1910)</f>
        <v>124.77992400000001</v>
      </c>
      <c r="G1864" s="42">
        <f>D1864*F1864</f>
        <v>8984.1545280000009</v>
      </c>
      <c r="H1864" s="175" t="s">
        <v>1848</v>
      </c>
      <c r="I1864" s="246">
        <f t="shared" si="0"/>
        <v>1</v>
      </c>
    </row>
    <row r="1865" spans="1:9" s="26" customFormat="1" ht="16.5" customHeight="1" x14ac:dyDescent="0.3">
      <c r="A1865" s="94"/>
      <c r="B1865" s="45"/>
      <c r="C1865" s="41"/>
      <c r="D1865" s="42"/>
      <c r="E1865" s="42"/>
      <c r="F1865" s="42"/>
      <c r="G1865" s="42"/>
      <c r="H1865" s="175"/>
      <c r="I1865" s="246">
        <f t="shared" si="1"/>
        <v>1</v>
      </c>
    </row>
    <row r="1866" spans="1:9" s="26" customFormat="1" ht="47.25" x14ac:dyDescent="0.25">
      <c r="A1866" s="94" t="s">
        <v>1876</v>
      </c>
      <c r="B1866" s="45" t="s">
        <v>1939</v>
      </c>
      <c r="C1866" s="41" t="s">
        <v>1844</v>
      </c>
      <c r="D1866" s="215">
        <v>92</v>
      </c>
      <c r="E1866" s="42">
        <v>211.8</v>
      </c>
      <c r="F1866" s="42">
        <f>E1866*(1+C$1910)</f>
        <v>259.81506000000002</v>
      </c>
      <c r="G1866" s="42">
        <f>D1866*F1866</f>
        <v>23902.985520000002</v>
      </c>
      <c r="H1866" s="175" t="s">
        <v>1848</v>
      </c>
      <c r="I1866" s="246">
        <f t="shared" si="0"/>
        <v>1</v>
      </c>
    </row>
    <row r="1867" spans="1:9" s="26" customFormat="1" ht="17.25" customHeight="1" x14ac:dyDescent="0.3">
      <c r="A1867" s="94"/>
      <c r="B1867" s="45"/>
      <c r="C1867" s="41"/>
      <c r="D1867" s="42"/>
      <c r="E1867" s="42"/>
      <c r="F1867" s="42"/>
      <c r="G1867" s="42"/>
      <c r="H1867" s="175"/>
      <c r="I1867" s="246">
        <f t="shared" si="1"/>
        <v>1</v>
      </c>
    </row>
    <row r="1868" spans="1:9" s="26" customFormat="1" ht="31.5" x14ac:dyDescent="0.25">
      <c r="A1868" s="94" t="s">
        <v>1877</v>
      </c>
      <c r="B1868" s="45" t="s">
        <v>1847</v>
      </c>
      <c r="C1868" s="41" t="s">
        <v>1844</v>
      </c>
      <c r="D1868" s="215">
        <v>9</v>
      </c>
      <c r="E1868" s="42">
        <v>33.74</v>
      </c>
      <c r="F1868" s="42">
        <f>E1868*(1+C$1910)</f>
        <v>41.388858000000006</v>
      </c>
      <c r="G1868" s="42">
        <f>D1868*F1868</f>
        <v>372.49972200000008</v>
      </c>
      <c r="H1868" s="175" t="s">
        <v>1848</v>
      </c>
      <c r="I1868" s="246">
        <f t="shared" si="0"/>
        <v>1</v>
      </c>
    </row>
    <row r="1869" spans="1:9" s="26" customFormat="1" ht="16.5" customHeight="1" x14ac:dyDescent="0.3">
      <c r="A1869" s="94"/>
      <c r="B1869" s="45"/>
      <c r="C1869" s="41"/>
      <c r="D1869" s="42"/>
      <c r="E1869" s="42"/>
      <c r="F1869" s="42"/>
      <c r="G1869" s="42"/>
      <c r="H1869" s="175"/>
      <c r="I1869" s="246">
        <f t="shared" si="1"/>
        <v>1</v>
      </c>
    </row>
    <row r="1870" spans="1:9" s="26" customFormat="1" ht="31.5" x14ac:dyDescent="0.25">
      <c r="A1870" s="94" t="s">
        <v>1878</v>
      </c>
      <c r="B1870" s="45" t="s">
        <v>1941</v>
      </c>
      <c r="C1870" s="41" t="s">
        <v>1844</v>
      </c>
      <c r="D1870" s="215">
        <v>1</v>
      </c>
      <c r="E1870" s="42">
        <v>1148.28</v>
      </c>
      <c r="F1870" s="42">
        <f>E1870*(1+C$1910)</f>
        <v>1408.5950760000001</v>
      </c>
      <c r="G1870" s="42">
        <f>D1870*F1870</f>
        <v>1408.5950760000001</v>
      </c>
      <c r="H1870" s="175" t="s">
        <v>1848</v>
      </c>
      <c r="I1870" s="246">
        <f t="shared" si="0"/>
        <v>1</v>
      </c>
    </row>
    <row r="1871" spans="1:9" s="26" customFormat="1" ht="16.5" customHeight="1" x14ac:dyDescent="0.3">
      <c r="A1871" s="94"/>
      <c r="B1871" s="45"/>
      <c r="C1871" s="41"/>
      <c r="D1871" s="42"/>
      <c r="E1871" s="42"/>
      <c r="F1871" s="42"/>
      <c r="G1871" s="42"/>
      <c r="H1871" s="175"/>
      <c r="I1871" s="246">
        <f t="shared" si="1"/>
        <v>1</v>
      </c>
    </row>
    <row r="1872" spans="1:9" s="26" customFormat="1" ht="42" customHeight="1" x14ac:dyDescent="0.25">
      <c r="A1872" s="94" t="s">
        <v>1879</v>
      </c>
      <c r="B1872" s="45" t="s">
        <v>1942</v>
      </c>
      <c r="C1872" s="41" t="s">
        <v>1844</v>
      </c>
      <c r="D1872" s="215">
        <v>1</v>
      </c>
      <c r="E1872" s="42">
        <v>184.06</v>
      </c>
      <c r="F1872" s="42">
        <f>E1872*(1+C$1910)</f>
        <v>225.78640200000004</v>
      </c>
      <c r="G1872" s="42">
        <f>D1872*F1872</f>
        <v>225.78640200000004</v>
      </c>
      <c r="H1872" s="175" t="s">
        <v>1848</v>
      </c>
      <c r="I1872" s="246">
        <f t="shared" si="0"/>
        <v>1</v>
      </c>
    </row>
    <row r="1873" spans="1:9" s="26" customFormat="1" ht="16.5" customHeight="1" x14ac:dyDescent="0.3">
      <c r="A1873" s="94"/>
      <c r="B1873" s="45"/>
      <c r="C1873" s="41"/>
      <c r="D1873" s="42"/>
      <c r="E1873" s="42"/>
      <c r="F1873" s="42"/>
      <c r="G1873" s="42"/>
      <c r="H1873" s="175"/>
      <c r="I1873" s="246">
        <f t="shared" si="1"/>
        <v>1</v>
      </c>
    </row>
    <row r="1874" spans="1:9" s="26" customFormat="1" ht="31.5" x14ac:dyDescent="0.25">
      <c r="A1874" s="94" t="s">
        <v>1880</v>
      </c>
      <c r="B1874" s="45" t="s">
        <v>1943</v>
      </c>
      <c r="C1874" s="41" t="s">
        <v>1844</v>
      </c>
      <c r="D1874" s="215">
        <v>115</v>
      </c>
      <c r="E1874" s="42">
        <v>28.86</v>
      </c>
      <c r="F1874" s="42">
        <f>E1874*(1+C$1910)</f>
        <v>35.402562000000003</v>
      </c>
      <c r="G1874" s="42">
        <f>D1874*F1874</f>
        <v>4071.2946300000003</v>
      </c>
      <c r="H1874" s="175" t="s">
        <v>1848</v>
      </c>
      <c r="I1874" s="246">
        <f t="shared" si="0"/>
        <v>1</v>
      </c>
    </row>
    <row r="1875" spans="1:9" s="26" customFormat="1" ht="16.5" customHeight="1" x14ac:dyDescent="0.3">
      <c r="A1875" s="94"/>
      <c r="B1875" s="45"/>
      <c r="C1875" s="41"/>
      <c r="D1875" s="42"/>
      <c r="E1875" s="42"/>
      <c r="F1875" s="42"/>
      <c r="G1875" s="42"/>
      <c r="H1875" s="175"/>
      <c r="I1875" s="246">
        <f t="shared" si="1"/>
        <v>1</v>
      </c>
    </row>
    <row r="1876" spans="1:9" s="26" customFormat="1" ht="63" x14ac:dyDescent="0.25">
      <c r="A1876" s="94" t="s">
        <v>1881</v>
      </c>
      <c r="B1876" s="45" t="s">
        <v>1944</v>
      </c>
      <c r="C1876" s="41" t="s">
        <v>1844</v>
      </c>
      <c r="D1876" s="215">
        <v>12</v>
      </c>
      <c r="E1876" s="42">
        <v>678.96</v>
      </c>
      <c r="F1876" s="42">
        <f>E1876*(1+C$1910)</f>
        <v>832.88023200000009</v>
      </c>
      <c r="G1876" s="42">
        <f>D1876*F1876</f>
        <v>9994.5627840000016</v>
      </c>
      <c r="H1876" s="175" t="s">
        <v>1848</v>
      </c>
      <c r="I1876" s="246">
        <f t="shared" si="0"/>
        <v>1</v>
      </c>
    </row>
    <row r="1877" spans="1:9" s="26" customFormat="1" ht="16.5" customHeight="1" x14ac:dyDescent="0.3">
      <c r="A1877" s="94"/>
      <c r="B1877" s="45"/>
      <c r="C1877" s="41"/>
      <c r="D1877" s="42"/>
      <c r="E1877" s="42"/>
      <c r="F1877" s="42"/>
      <c r="G1877" s="42"/>
      <c r="H1877" s="175"/>
      <c r="I1877" s="246">
        <f t="shared" si="1"/>
        <v>1</v>
      </c>
    </row>
    <row r="1878" spans="1:9" s="26" customFormat="1" ht="47.25" x14ac:dyDescent="0.25">
      <c r="A1878" s="94" t="s">
        <v>1882</v>
      </c>
      <c r="B1878" s="45" t="s">
        <v>1949</v>
      </c>
      <c r="C1878" s="41" t="s">
        <v>1844</v>
      </c>
      <c r="D1878" s="215">
        <v>19</v>
      </c>
      <c r="E1878" s="42">
        <v>102.2</v>
      </c>
      <c r="F1878" s="42">
        <f>E1878*(1+C$1910)</f>
        <v>125.36874000000002</v>
      </c>
      <c r="G1878" s="42">
        <f>D1878*F1878</f>
        <v>2382.0060600000002</v>
      </c>
      <c r="H1878" s="175" t="s">
        <v>1848</v>
      </c>
      <c r="I1878" s="246">
        <f t="shared" si="0"/>
        <v>1</v>
      </c>
    </row>
    <row r="1879" spans="1:9" s="26" customFormat="1" ht="16.5" customHeight="1" x14ac:dyDescent="0.3">
      <c r="A1879" s="94"/>
      <c r="B1879" s="45"/>
      <c r="C1879" s="41"/>
      <c r="D1879" s="42"/>
      <c r="E1879" s="42"/>
      <c r="F1879" s="42"/>
      <c r="G1879" s="42"/>
      <c r="H1879" s="175"/>
      <c r="I1879" s="246">
        <f t="shared" si="1"/>
        <v>1</v>
      </c>
    </row>
    <row r="1880" spans="1:9" s="26" customFormat="1" ht="42" customHeight="1" x14ac:dyDescent="0.25">
      <c r="A1880" s="94" t="s">
        <v>1883</v>
      </c>
      <c r="B1880" s="45" t="s">
        <v>1948</v>
      </c>
      <c r="C1880" s="41" t="s">
        <v>1842</v>
      </c>
      <c r="D1880" s="215">
        <v>8.32</v>
      </c>
      <c r="E1880" s="42">
        <v>997.4</v>
      </c>
      <c r="F1880" s="42">
        <f>E1880*(1+C$1910)</f>
        <v>1223.5105800000001</v>
      </c>
      <c r="G1880" s="42">
        <f>D1880*F1880</f>
        <v>10179.6080256</v>
      </c>
      <c r="H1880" s="175" t="s">
        <v>1848</v>
      </c>
      <c r="I1880" s="246">
        <f t="shared" si="0"/>
        <v>1</v>
      </c>
    </row>
    <row r="1881" spans="1:9" s="26" customFormat="1" ht="16.5" customHeight="1" x14ac:dyDescent="0.3">
      <c r="A1881" s="94"/>
      <c r="B1881" s="45"/>
      <c r="C1881" s="41"/>
      <c r="D1881" s="42"/>
      <c r="E1881" s="42"/>
      <c r="F1881" s="42"/>
      <c r="G1881" s="42"/>
      <c r="H1881" s="175"/>
      <c r="I1881" s="246">
        <f t="shared" si="1"/>
        <v>1</v>
      </c>
    </row>
    <row r="1882" spans="1:9" s="26" customFormat="1" ht="42" customHeight="1" x14ac:dyDescent="0.25">
      <c r="A1882" s="94" t="s">
        <v>1884</v>
      </c>
      <c r="B1882" s="45" t="s">
        <v>1945</v>
      </c>
      <c r="C1882" s="41" t="s">
        <v>1842</v>
      </c>
      <c r="D1882" s="215">
        <v>2.64</v>
      </c>
      <c r="E1882" s="42">
        <v>342.02</v>
      </c>
      <c r="F1882" s="42">
        <f>E1882*(1+C$1910)</f>
        <v>419.55593400000004</v>
      </c>
      <c r="G1882" s="42">
        <f>D1882*F1882</f>
        <v>1107.6276657600001</v>
      </c>
      <c r="H1882" s="175" t="s">
        <v>1848</v>
      </c>
      <c r="I1882" s="246">
        <f t="shared" si="0"/>
        <v>1</v>
      </c>
    </row>
    <row r="1883" spans="1:9" s="26" customFormat="1" ht="16.5" customHeight="1" x14ac:dyDescent="0.3">
      <c r="A1883" s="94"/>
      <c r="B1883" s="45"/>
      <c r="C1883" s="41"/>
      <c r="D1883" s="42"/>
      <c r="E1883" s="42"/>
      <c r="F1883" s="42"/>
      <c r="G1883" s="42"/>
      <c r="H1883" s="175"/>
      <c r="I1883" s="246">
        <f t="shared" si="1"/>
        <v>1</v>
      </c>
    </row>
    <row r="1884" spans="1:9" s="26" customFormat="1" ht="42" customHeight="1" x14ac:dyDescent="0.25">
      <c r="A1884" s="94" t="s">
        <v>1885</v>
      </c>
      <c r="B1884" s="45" t="s">
        <v>1946</v>
      </c>
      <c r="C1884" s="41" t="s">
        <v>1842</v>
      </c>
      <c r="D1884" s="215">
        <v>0.16</v>
      </c>
      <c r="E1884" s="42">
        <v>111.82</v>
      </c>
      <c r="F1884" s="42">
        <f>E1884*(1+C$1910)</f>
        <v>137.16959400000002</v>
      </c>
      <c r="G1884" s="42">
        <f>D1884*F1884</f>
        <v>21.947135040000003</v>
      </c>
      <c r="H1884" s="175" t="s">
        <v>1848</v>
      </c>
      <c r="I1884" s="246">
        <f t="shared" si="0"/>
        <v>1</v>
      </c>
    </row>
    <row r="1885" spans="1:9" s="26" customFormat="1" ht="16.5" customHeight="1" x14ac:dyDescent="0.3">
      <c r="A1885" s="94"/>
      <c r="B1885" s="45"/>
      <c r="C1885" s="41"/>
      <c r="D1885" s="42"/>
      <c r="E1885" s="42"/>
      <c r="F1885" s="42"/>
      <c r="G1885" s="42"/>
      <c r="H1885" s="175"/>
      <c r="I1885" s="246">
        <f t="shared" si="1"/>
        <v>1</v>
      </c>
    </row>
    <row r="1886" spans="1:9" s="26" customFormat="1" ht="42" customHeight="1" x14ac:dyDescent="0.25">
      <c r="A1886" s="94" t="s">
        <v>1886</v>
      </c>
      <c r="B1886" s="45" t="s">
        <v>1947</v>
      </c>
      <c r="C1886" s="41" t="s">
        <v>1842</v>
      </c>
      <c r="D1886" s="215">
        <v>170.54</v>
      </c>
      <c r="E1886" s="42">
        <v>195</v>
      </c>
      <c r="F1886" s="42">
        <f>E1886*(1+C$1910)</f>
        <v>239.20650000000003</v>
      </c>
      <c r="G1886" s="42">
        <f>D1886*F1886</f>
        <v>40794.276510000003</v>
      </c>
      <c r="H1886" s="175" t="s">
        <v>1848</v>
      </c>
      <c r="I1886" s="246">
        <f t="shared" si="0"/>
        <v>1</v>
      </c>
    </row>
    <row r="1887" spans="1:9" s="26" customFormat="1" ht="16.5" customHeight="1" x14ac:dyDescent="0.3">
      <c r="A1887" s="94"/>
      <c r="B1887" s="45"/>
      <c r="C1887" s="41"/>
      <c r="D1887" s="42"/>
      <c r="E1887" s="42"/>
      <c r="F1887" s="42"/>
      <c r="G1887" s="42"/>
      <c r="H1887" s="175"/>
      <c r="I1887" s="246">
        <f t="shared" si="1"/>
        <v>1</v>
      </c>
    </row>
    <row r="1888" spans="1:9" s="26" customFormat="1" ht="47.25" x14ac:dyDescent="0.25">
      <c r="A1888" s="94" t="s">
        <v>1887</v>
      </c>
      <c r="B1888" s="45" t="s">
        <v>1953</v>
      </c>
      <c r="C1888" s="41" t="s">
        <v>1844</v>
      </c>
      <c r="D1888" s="215">
        <v>7</v>
      </c>
      <c r="E1888" s="42">
        <v>137.08000000000001</v>
      </c>
      <c r="F1888" s="42">
        <f>E1888*(1+C$1910)</f>
        <v>168.15603600000003</v>
      </c>
      <c r="G1888" s="42">
        <f>D1888*F1888</f>
        <v>1177.0922520000001</v>
      </c>
      <c r="H1888" s="175" t="s">
        <v>1848</v>
      </c>
      <c r="I1888" s="246">
        <f t="shared" si="0"/>
        <v>1</v>
      </c>
    </row>
    <row r="1889" spans="1:9" s="26" customFormat="1" ht="16.5" customHeight="1" x14ac:dyDescent="0.3">
      <c r="A1889" s="94"/>
      <c r="B1889" s="45"/>
      <c r="C1889" s="41"/>
      <c r="D1889" s="42"/>
      <c r="E1889" s="42"/>
      <c r="F1889" s="42"/>
      <c r="G1889" s="42"/>
      <c r="H1889" s="175"/>
      <c r="I1889" s="246">
        <f t="shared" si="1"/>
        <v>1</v>
      </c>
    </row>
    <row r="1890" spans="1:9" s="26" customFormat="1" ht="47.25" x14ac:dyDescent="0.25">
      <c r="A1890" s="94" t="s">
        <v>1888</v>
      </c>
      <c r="B1890" s="45" t="s">
        <v>1952</v>
      </c>
      <c r="C1890" s="41" t="s">
        <v>1844</v>
      </c>
      <c r="D1890" s="215">
        <v>8</v>
      </c>
      <c r="E1890" s="42">
        <v>181.95</v>
      </c>
      <c r="F1890" s="42">
        <f>E1890*(1+C$1910)</f>
        <v>223.19806500000001</v>
      </c>
      <c r="G1890" s="42">
        <f>D1890*F1890</f>
        <v>1785.5845200000001</v>
      </c>
      <c r="H1890" s="175" t="s">
        <v>1848</v>
      </c>
      <c r="I1890" s="246">
        <f t="shared" si="0"/>
        <v>1</v>
      </c>
    </row>
    <row r="1891" spans="1:9" s="26" customFormat="1" ht="16.5" customHeight="1" x14ac:dyDescent="0.3">
      <c r="A1891" s="94"/>
      <c r="B1891" s="45"/>
      <c r="C1891" s="41"/>
      <c r="D1891" s="42"/>
      <c r="E1891" s="42"/>
      <c r="F1891" s="42"/>
      <c r="G1891" s="42"/>
      <c r="H1891" s="175"/>
      <c r="I1891" s="246">
        <f t="shared" si="1"/>
        <v>1</v>
      </c>
    </row>
    <row r="1892" spans="1:9" s="26" customFormat="1" ht="47.25" x14ac:dyDescent="0.25">
      <c r="A1892" s="94" t="s">
        <v>1889</v>
      </c>
      <c r="B1892" s="45" t="s">
        <v>1951</v>
      </c>
      <c r="C1892" s="41" t="s">
        <v>1844</v>
      </c>
      <c r="D1892" s="215">
        <v>1</v>
      </c>
      <c r="E1892" s="42">
        <v>328.19</v>
      </c>
      <c r="F1892" s="42">
        <f>E1892*(1+C$1910)</f>
        <v>402.59067300000004</v>
      </c>
      <c r="G1892" s="42">
        <f>D1892*F1892</f>
        <v>402.59067300000004</v>
      </c>
      <c r="H1892" s="175" t="s">
        <v>1848</v>
      </c>
      <c r="I1892" s="246">
        <f t="shared" si="0"/>
        <v>1</v>
      </c>
    </row>
    <row r="1893" spans="1:9" s="26" customFormat="1" ht="16.5" customHeight="1" x14ac:dyDescent="0.3">
      <c r="A1893" s="94"/>
      <c r="B1893" s="45"/>
      <c r="C1893" s="41"/>
      <c r="D1893" s="42"/>
      <c r="E1893" s="42"/>
      <c r="F1893" s="42"/>
      <c r="G1893" s="42"/>
      <c r="H1893" s="175"/>
      <c r="I1893" s="246">
        <f t="shared" si="1"/>
        <v>1</v>
      </c>
    </row>
    <row r="1894" spans="1:9" s="26" customFormat="1" ht="47.25" x14ac:dyDescent="0.25">
      <c r="A1894" s="94" t="s">
        <v>1890</v>
      </c>
      <c r="B1894" s="45" t="s">
        <v>1950</v>
      </c>
      <c r="C1894" s="41" t="s">
        <v>1844</v>
      </c>
      <c r="D1894" s="215">
        <v>1</v>
      </c>
      <c r="E1894" s="42">
        <v>601.65</v>
      </c>
      <c r="F1894" s="42">
        <f>E1894*(1+C$1910)</f>
        <v>738.04405500000007</v>
      </c>
      <c r="G1894" s="42">
        <f>D1894*F1894</f>
        <v>738.04405500000007</v>
      </c>
      <c r="H1894" s="175" t="s">
        <v>1848</v>
      </c>
      <c r="I1894" s="246">
        <f t="shared" si="0"/>
        <v>1</v>
      </c>
    </row>
    <row r="1895" spans="1:9" s="26" customFormat="1" ht="16.5" customHeight="1" x14ac:dyDescent="0.3">
      <c r="A1895" s="94"/>
      <c r="B1895" s="45"/>
      <c r="C1895" s="41"/>
      <c r="D1895" s="42"/>
      <c r="E1895" s="42"/>
      <c r="F1895" s="42"/>
      <c r="G1895" s="42"/>
      <c r="H1895" s="175"/>
      <c r="I1895" s="246">
        <f t="shared" si="1"/>
        <v>1</v>
      </c>
    </row>
    <row r="1896" spans="1:9" s="26" customFormat="1" ht="31.5" x14ac:dyDescent="0.25">
      <c r="A1896" s="94" t="s">
        <v>1891</v>
      </c>
      <c r="B1896" s="45" t="s">
        <v>1954</v>
      </c>
      <c r="C1896" s="41" t="s">
        <v>1842</v>
      </c>
      <c r="D1896" s="215">
        <v>184.73</v>
      </c>
      <c r="E1896" s="42">
        <v>130</v>
      </c>
      <c r="F1896" s="42">
        <f>E1896*(1+C$1910)</f>
        <v>159.471</v>
      </c>
      <c r="G1896" s="42">
        <f>D1896*F1896</f>
        <v>29459.077829999998</v>
      </c>
      <c r="H1896" s="175" t="s">
        <v>1848</v>
      </c>
      <c r="I1896" s="246">
        <f t="shared" si="0"/>
        <v>1</v>
      </c>
    </row>
    <row r="1897" spans="1:9" s="26" customFormat="1" ht="16.5" customHeight="1" x14ac:dyDescent="0.3">
      <c r="A1897" s="94"/>
      <c r="B1897" s="45"/>
      <c r="C1897" s="41"/>
      <c r="D1897" s="42"/>
      <c r="E1897" s="42"/>
      <c r="F1897" s="42"/>
      <c r="G1897" s="42"/>
      <c r="H1897" s="175"/>
      <c r="I1897" s="246">
        <f t="shared" si="1"/>
        <v>1</v>
      </c>
    </row>
    <row r="1898" spans="1:9" s="26" customFormat="1" ht="47.25" x14ac:dyDescent="0.25">
      <c r="A1898" s="94" t="s">
        <v>1892</v>
      </c>
      <c r="B1898" s="45" t="s">
        <v>1955</v>
      </c>
      <c r="C1898" s="41" t="s">
        <v>23</v>
      </c>
      <c r="D1898" s="215">
        <v>599.58000000000004</v>
      </c>
      <c r="E1898" s="42">
        <v>18.940000000000001</v>
      </c>
      <c r="F1898" s="42">
        <f>E1898*(1+C$1910)</f>
        <v>23.233698000000004</v>
      </c>
      <c r="G1898" s="42">
        <f>D1898*F1898</f>
        <v>13930.460646840003</v>
      </c>
      <c r="H1898" s="175" t="s">
        <v>1848</v>
      </c>
      <c r="I1898" s="246">
        <f t="shared" si="0"/>
        <v>1</v>
      </c>
    </row>
    <row r="1899" spans="1:9" s="26" customFormat="1" ht="16.5" customHeight="1" x14ac:dyDescent="0.3">
      <c r="A1899" s="94"/>
      <c r="B1899" s="45"/>
      <c r="C1899" s="41"/>
      <c r="D1899" s="42"/>
      <c r="E1899" s="42"/>
      <c r="F1899" s="42"/>
      <c r="G1899" s="42"/>
      <c r="H1899" s="175"/>
      <c r="I1899" s="246">
        <f t="shared" si="1"/>
        <v>1</v>
      </c>
    </row>
    <row r="1900" spans="1:9" s="26" customFormat="1" ht="31.5" x14ac:dyDescent="0.25">
      <c r="A1900" s="94" t="s">
        <v>1893</v>
      </c>
      <c r="B1900" s="45" t="s">
        <v>1956</v>
      </c>
      <c r="C1900" s="41" t="s">
        <v>1842</v>
      </c>
      <c r="D1900" s="215">
        <v>7.56</v>
      </c>
      <c r="E1900" s="42">
        <v>695.38</v>
      </c>
      <c r="F1900" s="42">
        <f>E1900*(1+C$1910)</f>
        <v>853.02264600000012</v>
      </c>
      <c r="G1900" s="42">
        <f>D1900*F1900</f>
        <v>6448.8512037600003</v>
      </c>
      <c r="H1900" s="175" t="s">
        <v>1848</v>
      </c>
      <c r="I1900" s="246">
        <f t="shared" si="0"/>
        <v>1</v>
      </c>
    </row>
    <row r="1901" spans="1:9" s="26" customFormat="1" ht="16.5" customHeight="1" x14ac:dyDescent="0.3">
      <c r="A1901" s="94"/>
      <c r="B1901" s="45"/>
      <c r="C1901" s="41"/>
      <c r="D1901" s="42"/>
      <c r="E1901" s="42"/>
      <c r="F1901" s="42"/>
      <c r="G1901" s="42"/>
      <c r="H1901" s="175"/>
      <c r="I1901" s="246">
        <f t="shared" si="1"/>
        <v>1</v>
      </c>
    </row>
    <row r="1902" spans="1:9" s="26" customFormat="1" ht="31.5" x14ac:dyDescent="0.25">
      <c r="A1902" s="94" t="s">
        <v>1894</v>
      </c>
      <c r="B1902" s="45" t="s">
        <v>1957</v>
      </c>
      <c r="C1902" s="41" t="s">
        <v>1844</v>
      </c>
      <c r="D1902" s="215">
        <v>1</v>
      </c>
      <c r="E1902" s="42">
        <v>71.319999999999993</v>
      </c>
      <c r="F1902" s="42">
        <f>E1902*(1+C$1910)</f>
        <v>87.488243999999995</v>
      </c>
      <c r="G1902" s="42">
        <f>D1902*F1902</f>
        <v>87.488243999999995</v>
      </c>
      <c r="H1902" s="175" t="s">
        <v>1848</v>
      </c>
      <c r="I1902" s="246">
        <f t="shared" si="0"/>
        <v>1</v>
      </c>
    </row>
    <row r="1903" spans="1:9" s="26" customFormat="1" ht="16.5" customHeight="1" x14ac:dyDescent="0.3">
      <c r="A1903" s="94"/>
      <c r="B1903" s="45"/>
      <c r="C1903" s="41"/>
      <c r="D1903" s="42"/>
      <c r="E1903" s="42"/>
      <c r="F1903" s="42"/>
      <c r="G1903" s="42"/>
      <c r="H1903" s="175"/>
      <c r="I1903" s="246">
        <f t="shared" si="1"/>
        <v>1</v>
      </c>
    </row>
    <row r="1904" spans="1:9" s="26" customFormat="1" ht="31.5" x14ac:dyDescent="0.25">
      <c r="A1904" s="94" t="s">
        <v>1895</v>
      </c>
      <c r="B1904" s="45" t="s">
        <v>1958</v>
      </c>
      <c r="C1904" s="41" t="s">
        <v>1844</v>
      </c>
      <c r="D1904" s="215">
        <v>4</v>
      </c>
      <c r="E1904" s="42">
        <v>1225.92</v>
      </c>
      <c r="F1904" s="42">
        <f>E1904*(1+C$1910)</f>
        <v>1503.8360640000003</v>
      </c>
      <c r="G1904" s="42">
        <f>D1904*F1904</f>
        <v>6015.3442560000012</v>
      </c>
      <c r="H1904" s="175" t="s">
        <v>1848</v>
      </c>
      <c r="I1904" s="246">
        <f t="shared" si="0"/>
        <v>1</v>
      </c>
    </row>
    <row r="1905" spans="1:9" s="26" customFormat="1" ht="16.5" customHeight="1" x14ac:dyDescent="0.3">
      <c r="A1905" s="94"/>
      <c r="B1905" s="45"/>
      <c r="C1905" s="41"/>
      <c r="D1905" s="42"/>
      <c r="E1905" s="42"/>
      <c r="F1905" s="42"/>
      <c r="G1905" s="42"/>
      <c r="H1905" s="175"/>
      <c r="I1905" s="246">
        <f t="shared" si="1"/>
        <v>1</v>
      </c>
    </row>
    <row r="1906" spans="1:9" s="26" customFormat="1" ht="31.5" x14ac:dyDescent="0.25">
      <c r="A1906" s="94" t="s">
        <v>1896</v>
      </c>
      <c r="B1906" s="45" t="s">
        <v>1959</v>
      </c>
      <c r="C1906" s="41" t="s">
        <v>1844</v>
      </c>
      <c r="D1906" s="215">
        <v>2</v>
      </c>
      <c r="E1906" s="42">
        <v>286.64999999999998</v>
      </c>
      <c r="F1906" s="42">
        <f>E1906*(1+C$1910)</f>
        <v>351.633555</v>
      </c>
      <c r="G1906" s="42">
        <f>D1906*F1906</f>
        <v>703.26711</v>
      </c>
      <c r="H1906" s="175" t="s">
        <v>1848</v>
      </c>
      <c r="I1906" s="246">
        <f t="shared" si="0"/>
        <v>1</v>
      </c>
    </row>
    <row r="1907" spans="1:9" s="22" customFormat="1" ht="18" customHeight="1" x14ac:dyDescent="0.3">
      <c r="A1907" s="223" t="s">
        <v>1968</v>
      </c>
      <c r="B1907" s="227"/>
      <c r="C1907" s="217"/>
      <c r="D1907" s="238"/>
      <c r="E1907" s="209" t="s">
        <v>67</v>
      </c>
      <c r="F1907" s="237"/>
      <c r="G1907" s="66">
        <f>SUM(G1800:G1906)</f>
        <v>588093.88697523007</v>
      </c>
      <c r="H1907" s="175"/>
      <c r="I1907" s="245" t="s">
        <v>1973</v>
      </c>
    </row>
    <row r="1908" spans="1:9" s="21" customFormat="1" ht="18.75" customHeight="1" x14ac:dyDescent="0.25">
      <c r="A1908" s="218" t="s">
        <v>1969</v>
      </c>
      <c r="B1908" s="157"/>
      <c r="C1908" s="65"/>
      <c r="D1908" s="263" t="s">
        <v>1901</v>
      </c>
      <c r="E1908" s="263"/>
      <c r="F1908" s="263"/>
      <c r="G1908" s="66">
        <f>G52+G179+G207+G271+G308+G337+G470+G642+G704+G984+G1051+G1091+G1133+G1169+G1270+G1284+G1332+G1380+G1443+G1512+G1543+G1561+G1631+G1798+G1907</f>
        <v>9624723.1453709118</v>
      </c>
      <c r="H1908" s="173"/>
      <c r="I1908" s="245" t="s">
        <v>1973</v>
      </c>
    </row>
    <row r="1909" spans="1:9" s="21" customFormat="1" ht="18.75" customHeight="1" x14ac:dyDescent="0.25">
      <c r="A1909" s="219" t="s">
        <v>1969</v>
      </c>
      <c r="B1909" s="220"/>
      <c r="C1909" s="151">
        <f>IF(+D4=2%,25.89%,IF(D4=3%,25.89%,IF(D4=4%,25.89%,IF(D4=5%,25.89%,0))))</f>
        <v>0.25890000000000002</v>
      </c>
      <c r="D1909" s="261" t="s">
        <v>1819</v>
      </c>
      <c r="E1909" s="261"/>
      <c r="F1909" s="159"/>
      <c r="G1909" s="152"/>
      <c r="H1909" s="116"/>
      <c r="I1909" s="245" t="s">
        <v>1973</v>
      </c>
    </row>
    <row r="1910" spans="1:9" s="21" customFormat="1" ht="18.75" customHeight="1" x14ac:dyDescent="0.25">
      <c r="A1910" s="219" t="s">
        <v>1969</v>
      </c>
      <c r="B1910" s="220"/>
      <c r="C1910" s="151">
        <f>IF(+D4=2%,22.67%,IF(D4=3%,23.32%,IF(D4=4%,23.97%,IF(D4=5%,24.64%,0))))</f>
        <v>0.22670000000000001</v>
      </c>
      <c r="D1910" s="262" t="s">
        <v>1820</v>
      </c>
      <c r="E1910" s="261"/>
      <c r="F1910" s="159"/>
      <c r="G1910" s="152"/>
      <c r="H1910" s="116"/>
      <c r="I1910" s="245" t="s">
        <v>1973</v>
      </c>
    </row>
    <row r="1911" spans="1:9" s="21" customFormat="1" x14ac:dyDescent="0.25">
      <c r="A1911" s="221" t="s">
        <v>1969</v>
      </c>
      <c r="B1911" s="222"/>
      <c r="C1911" s="65"/>
      <c r="D1911" s="263" t="s">
        <v>1821</v>
      </c>
      <c r="E1911" s="263"/>
      <c r="F1911" s="263"/>
      <c r="G1911" s="66">
        <f>G1908</f>
        <v>9624723.1453709118</v>
      </c>
      <c r="H1911" s="204"/>
      <c r="I1911" s="245" t="s">
        <v>1973</v>
      </c>
    </row>
    <row r="1912" spans="1:9" ht="37.5" customHeight="1" x14ac:dyDescent="0.25">
      <c r="A1912" s="250" t="s">
        <v>1822</v>
      </c>
      <c r="B1912" s="250"/>
      <c r="C1912" s="250"/>
      <c r="D1912" s="250"/>
      <c r="E1912" s="250"/>
      <c r="F1912" s="259" t="s">
        <v>1823</v>
      </c>
      <c r="G1912" s="259"/>
      <c r="H1912" s="205" t="s">
        <v>1824</v>
      </c>
      <c r="I1912" s="245" t="s">
        <v>1973</v>
      </c>
    </row>
    <row r="1913" spans="1:9" customFormat="1" ht="18.75" x14ac:dyDescent="0.25">
      <c r="A1913" s="260" t="s">
        <v>1960</v>
      </c>
      <c r="B1913" s="260"/>
      <c r="C1913" s="260"/>
      <c r="D1913" s="260"/>
      <c r="E1913" s="260"/>
      <c r="F1913" s="260"/>
      <c r="G1913" s="260"/>
      <c r="H1913" s="260"/>
      <c r="I1913" s="245" t="s">
        <v>1973</v>
      </c>
    </row>
    <row r="1914" spans="1:9" customFormat="1" ht="75" customHeight="1" x14ac:dyDescent="0.25">
      <c r="A1914" s="260" t="s">
        <v>1903</v>
      </c>
      <c r="B1914" s="260"/>
      <c r="C1914" s="260"/>
      <c r="D1914" s="260"/>
      <c r="E1914" s="260"/>
      <c r="F1914" s="260"/>
      <c r="G1914" s="260"/>
      <c r="H1914" s="260"/>
      <c r="I1914" s="245" t="s">
        <v>1973</v>
      </c>
    </row>
    <row r="1915" spans="1:9" s="27" customFormat="1" ht="75" customHeight="1" x14ac:dyDescent="0.25">
      <c r="A1915" s="260" t="s">
        <v>1904</v>
      </c>
      <c r="B1915" s="260"/>
      <c r="C1915" s="260"/>
      <c r="D1915" s="260"/>
      <c r="E1915" s="260"/>
      <c r="F1915" s="260"/>
      <c r="G1915" s="260"/>
      <c r="H1915" s="260"/>
      <c r="I1915" s="245" t="s">
        <v>1973</v>
      </c>
    </row>
  </sheetData>
  <autoFilter ref="A1:H1915"/>
  <mergeCells count="18">
    <mergeCell ref="A1913:H1913"/>
    <mergeCell ref="A1914:H1914"/>
    <mergeCell ref="A1915:H1915"/>
    <mergeCell ref="D1909:E1909"/>
    <mergeCell ref="D1910:E1910"/>
    <mergeCell ref="D1911:F1911"/>
    <mergeCell ref="G3:H3"/>
    <mergeCell ref="A4:B4"/>
    <mergeCell ref="F4:H4"/>
    <mergeCell ref="C1700:C1701"/>
    <mergeCell ref="A1912:E1912"/>
    <mergeCell ref="F1912:G1912"/>
    <mergeCell ref="D1908:F1908"/>
    <mergeCell ref="D5:F5"/>
    <mergeCell ref="B5:B6"/>
    <mergeCell ref="C5:C6"/>
    <mergeCell ref="A3:B3"/>
    <mergeCell ref="C3:D3"/>
  </mergeCells>
  <dataValidations disablePrompts="1" count="1">
    <dataValidation type="list" allowBlank="1" showErrorMessage="1" sqref="D4">
      <formula1>"0%,2%,3%,4%,5%"</formula1>
      <formula2>0</formula2>
    </dataValidation>
  </dataValidations>
  <printOptions horizontalCentered="1"/>
  <pageMargins left="0.39370078740157483" right="0.19685039370078741" top="0.19685039370078741" bottom="0.19685039370078741" header="0.31496062992125984" footer="0.11811023622047245"/>
  <pageSetup paperSize="9" scale="61" fitToHeight="61" orientation="landscape" r:id="rId1"/>
  <headerFooter>
    <oddFooter>&amp;RPágina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8"/>
  <sheetViews>
    <sheetView view="pageBreakPreview" topLeftCell="A4" zoomScaleNormal="100" zoomScaleSheetLayoutView="100" workbookViewId="0">
      <selection activeCell="H1911" sqref="H1911"/>
    </sheetView>
  </sheetViews>
  <sheetFormatPr defaultColWidth="9.140625" defaultRowHeight="15" x14ac:dyDescent="0.25"/>
  <cols>
    <col min="1" max="1" width="5.7109375" customWidth="1"/>
    <col min="2" max="2" width="50.7109375" customWidth="1"/>
    <col min="3" max="4" width="13.7109375" customWidth="1"/>
    <col min="5" max="5" width="8.7109375" customWidth="1"/>
    <col min="6" max="6" width="11.7109375" customWidth="1"/>
    <col min="7" max="7" width="8.7109375" customWidth="1"/>
    <col min="8" max="8" width="11.7109375" customWidth="1"/>
    <col min="9" max="9" width="8.7109375" customWidth="1"/>
    <col min="10" max="10" width="11.7109375" customWidth="1"/>
    <col min="11" max="11" width="8.7109375" customWidth="1"/>
    <col min="12" max="12" width="11.7109375" customWidth="1"/>
    <col min="13" max="13" width="8.7109375" customWidth="1"/>
    <col min="14" max="14" width="11.7109375" customWidth="1"/>
    <col min="15" max="15" width="8.7109375" customWidth="1"/>
    <col min="16" max="16" width="11.7109375" customWidth="1"/>
    <col min="17" max="17" width="8.7109375" customWidth="1"/>
    <col min="18" max="18" width="11.7109375" customWidth="1"/>
    <col min="19" max="19" width="14.7109375" customWidth="1"/>
    <col min="21" max="21" width="14" bestFit="1" customWidth="1"/>
  </cols>
  <sheetData>
    <row r="1" spans="1:20" ht="18" x14ac:dyDescent="0.25">
      <c r="A1" s="267" t="s">
        <v>1825</v>
      </c>
      <c r="B1" s="268"/>
      <c r="C1" s="268"/>
      <c r="D1" s="268"/>
      <c r="E1" s="268"/>
      <c r="F1" s="268"/>
      <c r="G1" s="268"/>
      <c r="H1" s="268"/>
      <c r="I1" s="268"/>
      <c r="J1" s="268"/>
      <c r="K1" s="268"/>
      <c r="L1" s="268"/>
      <c r="M1" s="268"/>
      <c r="N1" s="268"/>
      <c r="O1" s="268"/>
      <c r="P1" s="268"/>
      <c r="Q1" s="268"/>
      <c r="R1" s="268"/>
      <c r="S1" s="269"/>
    </row>
    <row r="2" spans="1:20" ht="15.6" x14ac:dyDescent="0.3">
      <c r="A2" s="1"/>
      <c r="B2" s="264" t="str">
        <f>'PS - ESCOLA'!A3</f>
        <v xml:space="preserve">ESCOLA ESTADUAL / MUNICIPAL:     MORADA NOVA                                                                                                                    </v>
      </c>
      <c r="C2" s="265"/>
      <c r="D2" s="265"/>
      <c r="E2" s="265"/>
      <c r="F2" s="265"/>
      <c r="G2" s="265"/>
      <c r="H2" s="266"/>
      <c r="I2" s="264" t="s">
        <v>1826</v>
      </c>
      <c r="J2" s="265"/>
      <c r="K2" s="265"/>
      <c r="L2" s="265"/>
      <c r="M2" s="265"/>
      <c r="N2" s="265"/>
      <c r="O2" s="265"/>
      <c r="P2" s="265"/>
      <c r="Q2" s="265"/>
      <c r="R2" s="265"/>
      <c r="S2" s="266"/>
    </row>
    <row r="3" spans="1:20" ht="15.75" x14ac:dyDescent="0.25">
      <c r="A3" s="1"/>
      <c r="B3" s="270" t="str">
        <f>'PS - ESCOLA'!A4</f>
        <v xml:space="preserve">MUNICÍPIO :          PATROCÍNIO-MG                                                                                                                                               </v>
      </c>
      <c r="C3" s="265"/>
      <c r="D3" s="265"/>
      <c r="E3" s="265"/>
      <c r="F3" s="265"/>
      <c r="G3" s="265"/>
      <c r="H3" s="266"/>
      <c r="I3" s="264" t="s">
        <v>1971</v>
      </c>
      <c r="J3" s="265"/>
      <c r="K3" s="265"/>
      <c r="L3" s="265"/>
      <c r="M3" s="265"/>
      <c r="N3" s="265"/>
      <c r="O3" s="265"/>
      <c r="P3" s="265"/>
      <c r="Q3" s="265"/>
      <c r="R3" s="265"/>
      <c r="S3" s="266"/>
    </row>
    <row r="4" spans="1:20" ht="15.6" x14ac:dyDescent="0.3">
      <c r="A4" s="2"/>
      <c r="B4" s="264" t="str">
        <f>CONCATENATE('PS - ESCOLA'!E4," ",'PS - ESCOLA'!F4)</f>
        <v>SERVIÇOS: CONSTRUÇÃO DE ESCOLA NOVA</v>
      </c>
      <c r="C4" s="265"/>
      <c r="D4" s="265"/>
      <c r="E4" s="265"/>
      <c r="F4" s="265"/>
      <c r="G4" s="265"/>
      <c r="H4" s="265"/>
      <c r="I4" s="265"/>
      <c r="J4" s="265"/>
      <c r="K4" s="265"/>
      <c r="L4" s="265"/>
      <c r="M4" s="265"/>
      <c r="N4" s="265"/>
      <c r="O4" s="265"/>
      <c r="P4" s="265"/>
      <c r="Q4" s="265"/>
      <c r="R4" s="265"/>
      <c r="S4" s="266"/>
    </row>
    <row r="5" spans="1:20" x14ac:dyDescent="0.25">
      <c r="A5" s="271" t="s">
        <v>5</v>
      </c>
      <c r="B5" s="272" t="s">
        <v>6</v>
      </c>
      <c r="C5" s="273" t="s">
        <v>1827</v>
      </c>
      <c r="D5" s="275" t="s">
        <v>1828</v>
      </c>
      <c r="E5" s="272" t="s">
        <v>1829</v>
      </c>
      <c r="F5" s="272"/>
      <c r="G5" s="272" t="s">
        <v>1830</v>
      </c>
      <c r="H5" s="272"/>
      <c r="I5" s="272" t="s">
        <v>1831</v>
      </c>
      <c r="J5" s="272"/>
      <c r="K5" s="272" t="s">
        <v>1832</v>
      </c>
      <c r="L5" s="272"/>
      <c r="M5" s="272" t="s">
        <v>1833</v>
      </c>
      <c r="N5" s="272"/>
      <c r="O5" s="272" t="s">
        <v>1834</v>
      </c>
      <c r="P5" s="272"/>
      <c r="Q5" s="272" t="s">
        <v>1905</v>
      </c>
      <c r="R5" s="272"/>
      <c r="S5" s="276" t="s">
        <v>1835</v>
      </c>
    </row>
    <row r="6" spans="1:20" ht="26.1" customHeight="1" x14ac:dyDescent="0.25">
      <c r="A6" s="271"/>
      <c r="B6" s="272"/>
      <c r="C6" s="274"/>
      <c r="D6" s="275"/>
      <c r="E6" s="3" t="s">
        <v>1836</v>
      </c>
      <c r="F6" s="4" t="s">
        <v>1837</v>
      </c>
      <c r="G6" s="3" t="s">
        <v>1836</v>
      </c>
      <c r="H6" s="4" t="s">
        <v>1837</v>
      </c>
      <c r="I6" s="3" t="s">
        <v>1836</v>
      </c>
      <c r="J6" s="4" t="s">
        <v>1837</v>
      </c>
      <c r="K6" s="3" t="s">
        <v>1836</v>
      </c>
      <c r="L6" s="4" t="s">
        <v>1837</v>
      </c>
      <c r="M6" s="3" t="s">
        <v>1836</v>
      </c>
      <c r="N6" s="4" t="s">
        <v>1837</v>
      </c>
      <c r="O6" s="3" t="s">
        <v>1836</v>
      </c>
      <c r="P6" s="4" t="s">
        <v>1837</v>
      </c>
      <c r="Q6" s="3" t="s">
        <v>1836</v>
      </c>
      <c r="R6" s="4" t="s">
        <v>1837</v>
      </c>
      <c r="S6" s="276"/>
    </row>
    <row r="7" spans="1:20" ht="14.45" x14ac:dyDescent="0.3">
      <c r="A7" s="5">
        <v>1</v>
      </c>
      <c r="B7" s="6" t="str">
        <f>'PS - ESCOLA'!B7</f>
        <v>INSTALAÇÃO DOS SERVIÇOS DE ENGENHARIA</v>
      </c>
      <c r="C7" s="7">
        <f>'PS - ESCOLA'!G52</f>
        <v>160125.42151071003</v>
      </c>
      <c r="D7" s="8">
        <f t="shared" ref="D7:D31" si="0">C7/$C$33</f>
        <v>1.6636885975023982E-2</v>
      </c>
      <c r="E7" s="9">
        <v>1</v>
      </c>
      <c r="F7" s="7">
        <f t="shared" ref="F7:F31" si="1">C7*E7</f>
        <v>160125.42151071003</v>
      </c>
      <c r="G7" s="9"/>
      <c r="H7" s="7">
        <f t="shared" ref="H7:H31" si="2">C7*G7</f>
        <v>0</v>
      </c>
      <c r="I7" s="9"/>
      <c r="J7" s="7">
        <f t="shared" ref="J7:J31" si="3">C7*I7</f>
        <v>0</v>
      </c>
      <c r="K7" s="9"/>
      <c r="L7" s="7">
        <f t="shared" ref="L7:L31" si="4">C7*K7</f>
        <v>0</v>
      </c>
      <c r="M7" s="9"/>
      <c r="N7" s="7">
        <f t="shared" ref="N7:N31" si="5">C7*M7</f>
        <v>0</v>
      </c>
      <c r="O7" s="9"/>
      <c r="P7" s="7">
        <f t="shared" ref="P7:P14" si="6">E7*O7</f>
        <v>0</v>
      </c>
      <c r="Q7" s="9"/>
      <c r="R7" s="7">
        <f t="shared" ref="R7:R31" si="7">C7*Q7</f>
        <v>0</v>
      </c>
      <c r="S7" s="7">
        <f>F7+H7+J7+L7+N7+P7+R7</f>
        <v>160125.42151071003</v>
      </c>
      <c r="T7" s="158">
        <f>S7-C7</f>
        <v>0</v>
      </c>
    </row>
    <row r="8" spans="1:20" ht="14.45" x14ac:dyDescent="0.3">
      <c r="A8" s="10">
        <v>2</v>
      </c>
      <c r="B8" s="11" t="str">
        <f>'PS - ESCOLA'!B53</f>
        <v>DEMOLIÇÕES E REMOÇÕES</v>
      </c>
      <c r="C8" s="7">
        <f>'PS - ESCOLA'!G179</f>
        <v>0</v>
      </c>
      <c r="D8" s="8">
        <f t="shared" si="0"/>
        <v>0</v>
      </c>
      <c r="E8" s="12"/>
      <c r="F8" s="7">
        <f t="shared" si="1"/>
        <v>0</v>
      </c>
      <c r="G8" s="12"/>
      <c r="H8" s="7">
        <f t="shared" si="2"/>
        <v>0</v>
      </c>
      <c r="I8" s="12"/>
      <c r="J8" s="7">
        <f t="shared" si="3"/>
        <v>0</v>
      </c>
      <c r="K8" s="12"/>
      <c r="L8" s="7">
        <f t="shared" si="4"/>
        <v>0</v>
      </c>
      <c r="M8" s="12"/>
      <c r="N8" s="7">
        <f t="shared" si="5"/>
        <v>0</v>
      </c>
      <c r="O8" s="12"/>
      <c r="P8" s="7">
        <f t="shared" si="6"/>
        <v>0</v>
      </c>
      <c r="Q8" s="12"/>
      <c r="R8" s="7">
        <f t="shared" si="7"/>
        <v>0</v>
      </c>
      <c r="S8" s="7">
        <f t="shared" ref="S8:S32" si="8">F8+H8+J8+L8+N8+P8+R8</f>
        <v>0</v>
      </c>
      <c r="T8" s="158">
        <f t="shared" ref="T8:T31" si="9">S8-C8</f>
        <v>0</v>
      </c>
    </row>
    <row r="9" spans="1:20" ht="14.45" x14ac:dyDescent="0.3">
      <c r="A9" s="5">
        <v>3</v>
      </c>
      <c r="B9" s="11" t="str">
        <f>'PS - ESCOLA'!B180</f>
        <v>TRABALHOS EM TERRA</v>
      </c>
      <c r="C9" s="7">
        <f>'PS - ESCOLA'!G207</f>
        <v>271742.73466212006</v>
      </c>
      <c r="D9" s="8">
        <f t="shared" si="0"/>
        <v>2.8233823514478638E-2</v>
      </c>
      <c r="E9" s="12">
        <v>1</v>
      </c>
      <c r="F9" s="7">
        <f t="shared" si="1"/>
        <v>271742.73466212006</v>
      </c>
      <c r="G9" s="12"/>
      <c r="H9" s="7">
        <f t="shared" si="2"/>
        <v>0</v>
      </c>
      <c r="I9" s="12"/>
      <c r="J9" s="7">
        <f t="shared" si="3"/>
        <v>0</v>
      </c>
      <c r="K9" s="12"/>
      <c r="L9" s="7">
        <f t="shared" si="4"/>
        <v>0</v>
      </c>
      <c r="M9" s="12"/>
      <c r="N9" s="7">
        <f t="shared" si="5"/>
        <v>0</v>
      </c>
      <c r="O9" s="12"/>
      <c r="P9" s="7">
        <f t="shared" si="6"/>
        <v>0</v>
      </c>
      <c r="Q9" s="12"/>
      <c r="R9" s="7">
        <f t="shared" si="7"/>
        <v>0</v>
      </c>
      <c r="S9" s="7">
        <f t="shared" si="8"/>
        <v>271742.73466212006</v>
      </c>
      <c r="T9" s="158">
        <f t="shared" si="9"/>
        <v>0</v>
      </c>
    </row>
    <row r="10" spans="1:20" ht="14.45" x14ac:dyDescent="0.3">
      <c r="A10" s="10">
        <v>4</v>
      </c>
      <c r="B10" s="11" t="str">
        <f>'PS - ESCOLA'!B208</f>
        <v>SONDAGEM, FUNDAÇÕES, MUROS E CONTENÇÕES</v>
      </c>
      <c r="C10" s="7">
        <f>'PS - ESCOLA'!G271</f>
        <v>974765.89757997007</v>
      </c>
      <c r="D10" s="8">
        <f t="shared" si="0"/>
        <v>0.10127729212125874</v>
      </c>
      <c r="E10" s="12">
        <v>0.65</v>
      </c>
      <c r="F10" s="7">
        <f t="shared" si="1"/>
        <v>633597.83342698053</v>
      </c>
      <c r="G10" s="12">
        <v>0.35</v>
      </c>
      <c r="H10" s="7">
        <f t="shared" si="2"/>
        <v>341168.06415298948</v>
      </c>
      <c r="I10" s="12"/>
      <c r="J10" s="7">
        <f t="shared" si="3"/>
        <v>0</v>
      </c>
      <c r="K10" s="12"/>
      <c r="L10" s="7">
        <f t="shared" si="4"/>
        <v>0</v>
      </c>
      <c r="M10" s="12"/>
      <c r="N10" s="7">
        <f t="shared" si="5"/>
        <v>0</v>
      </c>
      <c r="O10" s="12"/>
      <c r="P10" s="7">
        <f t="shared" si="6"/>
        <v>0</v>
      </c>
      <c r="Q10" s="12"/>
      <c r="R10" s="7">
        <f t="shared" si="7"/>
        <v>0</v>
      </c>
      <c r="S10" s="7">
        <f t="shared" si="8"/>
        <v>974765.89757997007</v>
      </c>
      <c r="T10" s="158">
        <f t="shared" si="9"/>
        <v>0</v>
      </c>
    </row>
    <row r="11" spans="1:20" ht="14.45" x14ac:dyDescent="0.3">
      <c r="A11" s="5">
        <v>5</v>
      </c>
      <c r="B11" s="11" t="str">
        <f>'PS - ESCOLA'!B272</f>
        <v>SUPERESTRUTURA</v>
      </c>
      <c r="C11" s="7">
        <f>'PS - ESCOLA'!G308</f>
        <v>1310832.6550953302</v>
      </c>
      <c r="D11" s="8">
        <f t="shared" si="0"/>
        <v>0.1361943232336803</v>
      </c>
      <c r="E11" s="12"/>
      <c r="F11" s="7">
        <f t="shared" si="1"/>
        <v>0</v>
      </c>
      <c r="G11" s="12">
        <v>0.6</v>
      </c>
      <c r="H11" s="7">
        <f t="shared" si="2"/>
        <v>786499.5930571981</v>
      </c>
      <c r="I11" s="12">
        <v>0.4</v>
      </c>
      <c r="J11" s="7">
        <f t="shared" si="3"/>
        <v>524333.06203813211</v>
      </c>
      <c r="K11" s="12"/>
      <c r="L11" s="7">
        <f t="shared" si="4"/>
        <v>0</v>
      </c>
      <c r="M11" s="12"/>
      <c r="N11" s="7">
        <f t="shared" si="5"/>
        <v>0</v>
      </c>
      <c r="O11" s="12"/>
      <c r="P11" s="7">
        <f t="shared" si="6"/>
        <v>0</v>
      </c>
      <c r="Q11" s="12"/>
      <c r="R11" s="7">
        <f t="shared" si="7"/>
        <v>0</v>
      </c>
      <c r="S11" s="7">
        <f t="shared" si="8"/>
        <v>1310832.6550953302</v>
      </c>
      <c r="T11" s="158">
        <f t="shared" si="9"/>
        <v>0</v>
      </c>
    </row>
    <row r="12" spans="1:20" ht="14.45" x14ac:dyDescent="0.3">
      <c r="A12" s="10">
        <v>6</v>
      </c>
      <c r="B12" s="11" t="str">
        <f>'PS - ESCOLA'!B309</f>
        <v>ALVENARIA</v>
      </c>
      <c r="C12" s="7">
        <f>'PS - ESCOLA'!G337</f>
        <v>384384.93934842001</v>
      </c>
      <c r="D12" s="8">
        <f t="shared" si="0"/>
        <v>3.9937246354280129E-2</v>
      </c>
      <c r="E12" s="12"/>
      <c r="F12" s="7">
        <f t="shared" si="1"/>
        <v>0</v>
      </c>
      <c r="G12" s="12">
        <v>0.6</v>
      </c>
      <c r="H12" s="7">
        <f t="shared" si="2"/>
        <v>230630.96360905201</v>
      </c>
      <c r="I12" s="12">
        <v>0.4</v>
      </c>
      <c r="J12" s="7">
        <f t="shared" si="3"/>
        <v>153753.975739368</v>
      </c>
      <c r="K12" s="12"/>
      <c r="L12" s="7">
        <f t="shared" si="4"/>
        <v>0</v>
      </c>
      <c r="M12" s="12"/>
      <c r="N12" s="7">
        <f t="shared" si="5"/>
        <v>0</v>
      </c>
      <c r="O12" s="12"/>
      <c r="P12" s="7">
        <f t="shared" si="6"/>
        <v>0</v>
      </c>
      <c r="Q12" s="12"/>
      <c r="R12" s="7">
        <f t="shared" si="7"/>
        <v>0</v>
      </c>
      <c r="S12" s="7">
        <f t="shared" si="8"/>
        <v>384384.93934842001</v>
      </c>
      <c r="T12" s="158">
        <f t="shared" si="9"/>
        <v>0</v>
      </c>
    </row>
    <row r="13" spans="1:20" ht="14.45" x14ac:dyDescent="0.3">
      <c r="A13" s="5">
        <v>7</v>
      </c>
      <c r="B13" s="11" t="str">
        <f>'PS - ESCOLA'!B338</f>
        <v>COBERTURA E FORRO</v>
      </c>
      <c r="C13" s="7">
        <f>'PS - ESCOLA'!G470</f>
        <v>1540813.8524465703</v>
      </c>
      <c r="D13" s="8">
        <f t="shared" si="0"/>
        <v>0.16008916092174943</v>
      </c>
      <c r="E13" s="12"/>
      <c r="F13" s="7">
        <f t="shared" si="1"/>
        <v>0</v>
      </c>
      <c r="G13" s="12"/>
      <c r="H13" s="7">
        <f t="shared" si="2"/>
        <v>0</v>
      </c>
      <c r="I13" s="12">
        <v>0.5</v>
      </c>
      <c r="J13" s="7">
        <f t="shared" si="3"/>
        <v>770406.92622328515</v>
      </c>
      <c r="K13" s="12">
        <v>0.5</v>
      </c>
      <c r="L13" s="7">
        <f t="shared" si="4"/>
        <v>770406.92622328515</v>
      </c>
      <c r="M13" s="12"/>
      <c r="N13" s="7">
        <f t="shared" si="5"/>
        <v>0</v>
      </c>
      <c r="O13" s="12"/>
      <c r="P13" s="7">
        <f t="shared" si="6"/>
        <v>0</v>
      </c>
      <c r="Q13" s="12"/>
      <c r="R13" s="7">
        <f t="shared" si="7"/>
        <v>0</v>
      </c>
      <c r="S13" s="7">
        <f t="shared" si="8"/>
        <v>1540813.8524465703</v>
      </c>
      <c r="T13" s="158">
        <f t="shared" si="9"/>
        <v>0</v>
      </c>
    </row>
    <row r="14" spans="1:20" ht="14.45" x14ac:dyDescent="0.3">
      <c r="A14" s="10">
        <v>8</v>
      </c>
      <c r="B14" s="13" t="str">
        <f>'PS - ESCOLA'!B471</f>
        <v>INSTALAÇÕES HIDRÁULICAS</v>
      </c>
      <c r="C14" s="7">
        <f>'PS - ESCOLA'!G642</f>
        <v>76856.873031900017</v>
      </c>
      <c r="D14" s="8">
        <f t="shared" si="0"/>
        <v>7.9853593574652527E-3</v>
      </c>
      <c r="E14" s="12"/>
      <c r="F14" s="7">
        <f t="shared" si="1"/>
        <v>0</v>
      </c>
      <c r="G14" s="12"/>
      <c r="H14" s="7">
        <f t="shared" si="2"/>
        <v>0</v>
      </c>
      <c r="I14" s="12"/>
      <c r="J14" s="7">
        <f t="shared" si="3"/>
        <v>0</v>
      </c>
      <c r="K14" s="12">
        <v>0.5</v>
      </c>
      <c r="L14" s="7">
        <f t="shared" si="4"/>
        <v>38428.436515950008</v>
      </c>
      <c r="M14" s="12">
        <v>0.5</v>
      </c>
      <c r="N14" s="7">
        <f t="shared" si="5"/>
        <v>38428.436515950008</v>
      </c>
      <c r="O14" s="12"/>
      <c r="P14" s="7">
        <f t="shared" si="6"/>
        <v>0</v>
      </c>
      <c r="Q14" s="12"/>
      <c r="R14" s="7">
        <f t="shared" si="7"/>
        <v>0</v>
      </c>
      <c r="S14" s="7">
        <f t="shared" si="8"/>
        <v>76856.873031900017</v>
      </c>
      <c r="T14" s="158">
        <f t="shared" si="9"/>
        <v>0</v>
      </c>
    </row>
    <row r="15" spans="1:20" ht="14.45" x14ac:dyDescent="0.3">
      <c r="A15" s="5">
        <v>9</v>
      </c>
      <c r="B15" s="11" t="str">
        <f>'PS - ESCOLA'!B643</f>
        <v>INSTALAÇÕES SANITÁRIAS</v>
      </c>
      <c r="C15" s="7">
        <f>'PS - ESCOLA'!G704</f>
        <v>123406.07704155002</v>
      </c>
      <c r="D15" s="8">
        <f t="shared" si="0"/>
        <v>1.2821779408886494E-2</v>
      </c>
      <c r="E15" s="12"/>
      <c r="F15" s="7">
        <f t="shared" si="1"/>
        <v>0</v>
      </c>
      <c r="G15" s="12"/>
      <c r="H15" s="7">
        <f t="shared" si="2"/>
        <v>0</v>
      </c>
      <c r="I15" s="12">
        <v>0.25</v>
      </c>
      <c r="J15" s="7">
        <f t="shared" si="3"/>
        <v>30851.519260387504</v>
      </c>
      <c r="K15" s="12">
        <v>0.25</v>
      </c>
      <c r="L15" s="7">
        <f t="shared" si="4"/>
        <v>30851.519260387504</v>
      </c>
      <c r="M15" s="12">
        <v>0.25</v>
      </c>
      <c r="N15" s="7">
        <f t="shared" si="5"/>
        <v>30851.519260387504</v>
      </c>
      <c r="O15" s="12">
        <v>0.25</v>
      </c>
      <c r="P15" s="7">
        <f>C15*O15</f>
        <v>30851.519260387504</v>
      </c>
      <c r="Q15" s="12"/>
      <c r="R15" s="7">
        <f t="shared" si="7"/>
        <v>0</v>
      </c>
      <c r="S15" s="7">
        <f t="shared" si="8"/>
        <v>123406.07704155002</v>
      </c>
      <c r="T15" s="158">
        <f t="shared" si="9"/>
        <v>0</v>
      </c>
    </row>
    <row r="16" spans="1:20" ht="14.45" x14ac:dyDescent="0.3">
      <c r="A16" s="10">
        <v>10</v>
      </c>
      <c r="B16" s="11" t="str">
        <f>'PS - ESCOLA'!B705</f>
        <v>INSTALAÇÃO ELÉTRICA</v>
      </c>
      <c r="C16" s="7">
        <f>'PS - ESCOLA'!G984</f>
        <v>1053619.9706954702</v>
      </c>
      <c r="D16" s="8">
        <f t="shared" si="0"/>
        <v>0.10947015875487465</v>
      </c>
      <c r="E16" s="12"/>
      <c r="F16" s="7">
        <f t="shared" si="1"/>
        <v>0</v>
      </c>
      <c r="G16" s="12"/>
      <c r="H16" s="7">
        <f t="shared" si="2"/>
        <v>0</v>
      </c>
      <c r="I16" s="12">
        <v>0.25</v>
      </c>
      <c r="J16" s="7">
        <f t="shared" si="3"/>
        <v>263404.99267386756</v>
      </c>
      <c r="K16" s="12">
        <v>0.25</v>
      </c>
      <c r="L16" s="7">
        <f t="shared" si="4"/>
        <v>263404.99267386756</v>
      </c>
      <c r="M16" s="12">
        <v>0.25</v>
      </c>
      <c r="N16" s="7">
        <f t="shared" si="5"/>
        <v>263404.99267386756</v>
      </c>
      <c r="O16" s="12"/>
      <c r="P16" s="7">
        <f t="shared" ref="P16:P31" si="10">C16*O16</f>
        <v>0</v>
      </c>
      <c r="Q16" s="12">
        <v>0.25</v>
      </c>
      <c r="R16" s="7">
        <f t="shared" si="7"/>
        <v>263404.99267386756</v>
      </c>
      <c r="S16" s="7">
        <f t="shared" si="8"/>
        <v>1053619.9706954702</v>
      </c>
      <c r="T16" s="158">
        <f t="shared" si="9"/>
        <v>0</v>
      </c>
    </row>
    <row r="17" spans="1:20" ht="14.45" x14ac:dyDescent="0.3">
      <c r="A17" s="5">
        <v>11</v>
      </c>
      <c r="B17" s="11" t="str">
        <f>'PS - ESCOLA'!B985</f>
        <v>ESQUADRIAS DE MADEIRA</v>
      </c>
      <c r="C17" s="7">
        <f>'PS - ESCOLA'!G1051</f>
        <v>75180.002346000023</v>
      </c>
      <c r="D17" s="8">
        <f t="shared" si="0"/>
        <v>7.8111340150244686E-3</v>
      </c>
      <c r="E17" s="12"/>
      <c r="F17" s="7">
        <f t="shared" si="1"/>
        <v>0</v>
      </c>
      <c r="G17" s="12"/>
      <c r="H17" s="7">
        <f t="shared" si="2"/>
        <v>0</v>
      </c>
      <c r="I17" s="12"/>
      <c r="J17" s="7">
        <f t="shared" si="3"/>
        <v>0</v>
      </c>
      <c r="K17" s="12"/>
      <c r="L17" s="7">
        <f t="shared" si="4"/>
        <v>0</v>
      </c>
      <c r="M17" s="12">
        <v>0.1</v>
      </c>
      <c r="N17" s="7">
        <f t="shared" si="5"/>
        <v>7518.0002346000028</v>
      </c>
      <c r="O17" s="12"/>
      <c r="P17" s="7">
        <f t="shared" si="10"/>
        <v>0</v>
      </c>
      <c r="Q17" s="12">
        <v>0.9</v>
      </c>
      <c r="R17" s="7">
        <f t="shared" si="7"/>
        <v>67662.002111400026</v>
      </c>
      <c r="S17" s="7">
        <f t="shared" si="8"/>
        <v>75180.002346000023</v>
      </c>
      <c r="T17" s="158">
        <f t="shared" si="9"/>
        <v>0</v>
      </c>
    </row>
    <row r="18" spans="1:20" ht="14.45" x14ac:dyDescent="0.3">
      <c r="A18" s="10">
        <v>12</v>
      </c>
      <c r="B18" s="11" t="str">
        <f>'PS - ESCOLA'!B1052</f>
        <v>ESQUADRIAS METÁLICAS</v>
      </c>
      <c r="C18" s="7">
        <f>'PS - ESCOLA'!G1091</f>
        <v>246617.78849757006</v>
      </c>
      <c r="D18" s="8">
        <f t="shared" si="0"/>
        <v>2.562336440983062E-2</v>
      </c>
      <c r="E18" s="12"/>
      <c r="F18" s="7">
        <f t="shared" si="1"/>
        <v>0</v>
      </c>
      <c r="G18" s="12"/>
      <c r="H18" s="7">
        <f t="shared" si="2"/>
        <v>0</v>
      </c>
      <c r="I18" s="12"/>
      <c r="J18" s="7">
        <f t="shared" si="3"/>
        <v>0</v>
      </c>
      <c r="K18" s="12"/>
      <c r="L18" s="7">
        <f t="shared" si="4"/>
        <v>0</v>
      </c>
      <c r="M18" s="12">
        <v>0.1</v>
      </c>
      <c r="N18" s="7">
        <f t="shared" si="5"/>
        <v>24661.778849757007</v>
      </c>
      <c r="O18" s="12">
        <v>0.7</v>
      </c>
      <c r="P18" s="7">
        <f t="shared" si="10"/>
        <v>172632.45194829904</v>
      </c>
      <c r="Q18" s="12">
        <v>0.2</v>
      </c>
      <c r="R18" s="7">
        <f t="shared" si="7"/>
        <v>49323.557699514015</v>
      </c>
      <c r="S18" s="7">
        <f t="shared" si="8"/>
        <v>246617.78849757009</v>
      </c>
      <c r="T18" s="158">
        <f t="shared" si="9"/>
        <v>0</v>
      </c>
    </row>
    <row r="19" spans="1:20" ht="14.45" x14ac:dyDescent="0.3">
      <c r="A19" s="5">
        <v>13</v>
      </c>
      <c r="B19" s="13" t="str">
        <f>'PS - ESCOLA'!B1092</f>
        <v>FERRAGENS</v>
      </c>
      <c r="C19" s="7">
        <f>'PS - ESCOLA'!G1133</f>
        <v>155221.9884342</v>
      </c>
      <c r="D19" s="8">
        <f t="shared" si="0"/>
        <v>1.612742372842748E-2</v>
      </c>
      <c r="E19" s="12"/>
      <c r="F19" s="7">
        <f t="shared" si="1"/>
        <v>0</v>
      </c>
      <c r="G19" s="12"/>
      <c r="H19" s="7">
        <f t="shared" si="2"/>
        <v>0</v>
      </c>
      <c r="I19" s="12"/>
      <c r="J19" s="7">
        <f t="shared" si="3"/>
        <v>0</v>
      </c>
      <c r="K19" s="12"/>
      <c r="L19" s="7">
        <f t="shared" si="4"/>
        <v>0</v>
      </c>
      <c r="M19" s="12"/>
      <c r="N19" s="7">
        <f t="shared" si="5"/>
        <v>0</v>
      </c>
      <c r="O19" s="12"/>
      <c r="P19" s="7">
        <f t="shared" si="10"/>
        <v>0</v>
      </c>
      <c r="Q19" s="12">
        <v>1</v>
      </c>
      <c r="R19" s="7">
        <f t="shared" si="7"/>
        <v>155221.9884342</v>
      </c>
      <c r="S19" s="7">
        <f t="shared" si="8"/>
        <v>155221.9884342</v>
      </c>
      <c r="T19" s="158">
        <f t="shared" si="9"/>
        <v>0</v>
      </c>
    </row>
    <row r="20" spans="1:20" ht="14.45" x14ac:dyDescent="0.3">
      <c r="A20" s="10">
        <v>14</v>
      </c>
      <c r="B20" s="11" t="str">
        <f>'PS - ESCOLA'!B1134</f>
        <v>REVESTIMENTO</v>
      </c>
      <c r="C20" s="7">
        <f>'PS - ESCOLA'!G1169</f>
        <v>573033.66470118007</v>
      </c>
      <c r="D20" s="8">
        <f t="shared" si="0"/>
        <v>5.9537677712504927E-2</v>
      </c>
      <c r="E20" s="12"/>
      <c r="F20" s="7">
        <f t="shared" si="1"/>
        <v>0</v>
      </c>
      <c r="G20" s="12"/>
      <c r="H20" s="7">
        <f t="shared" si="2"/>
        <v>0</v>
      </c>
      <c r="I20" s="12">
        <v>0.25</v>
      </c>
      <c r="J20" s="7">
        <f t="shared" si="3"/>
        <v>143258.41617529502</v>
      </c>
      <c r="K20" s="12">
        <v>0.75</v>
      </c>
      <c r="L20" s="7">
        <f t="shared" si="4"/>
        <v>429775.24852588505</v>
      </c>
      <c r="M20" s="12"/>
      <c r="N20" s="7">
        <f t="shared" si="5"/>
        <v>0</v>
      </c>
      <c r="O20" s="12"/>
      <c r="P20" s="7">
        <f t="shared" si="10"/>
        <v>0</v>
      </c>
      <c r="Q20" s="12"/>
      <c r="R20" s="7">
        <f t="shared" si="7"/>
        <v>0</v>
      </c>
      <c r="S20" s="7">
        <f t="shared" si="8"/>
        <v>573033.66470118007</v>
      </c>
      <c r="T20" s="158">
        <f t="shared" si="9"/>
        <v>0</v>
      </c>
    </row>
    <row r="21" spans="1:20" ht="14.45" x14ac:dyDescent="0.3">
      <c r="A21" s="5">
        <v>15</v>
      </c>
      <c r="B21" s="11" t="str">
        <f>'PS - ESCOLA'!B1170</f>
        <v>PISOS E RODAPÉS</v>
      </c>
      <c r="C21" s="7">
        <f>'PS - ESCOLA'!G1270</f>
        <v>1362665.3069130303</v>
      </c>
      <c r="D21" s="8">
        <f t="shared" si="0"/>
        <v>0.14157968871742718</v>
      </c>
      <c r="E21" s="12"/>
      <c r="F21" s="7">
        <f t="shared" si="1"/>
        <v>0</v>
      </c>
      <c r="G21" s="12"/>
      <c r="H21" s="7">
        <f t="shared" si="2"/>
        <v>0</v>
      </c>
      <c r="I21" s="12"/>
      <c r="J21" s="7">
        <f t="shared" si="3"/>
        <v>0</v>
      </c>
      <c r="K21" s="12">
        <v>0.2</v>
      </c>
      <c r="L21" s="7">
        <f t="shared" si="4"/>
        <v>272533.0613826061</v>
      </c>
      <c r="M21" s="12">
        <v>0.7</v>
      </c>
      <c r="N21" s="7">
        <f t="shared" si="5"/>
        <v>953865.71483912121</v>
      </c>
      <c r="O21" s="12">
        <v>0.1</v>
      </c>
      <c r="P21" s="7">
        <f t="shared" si="10"/>
        <v>136266.53069130305</v>
      </c>
      <c r="Q21" s="12"/>
      <c r="R21" s="7">
        <f t="shared" si="7"/>
        <v>0</v>
      </c>
      <c r="S21" s="7">
        <f t="shared" si="8"/>
        <v>1362665.3069130303</v>
      </c>
      <c r="T21" s="158">
        <f t="shared" si="9"/>
        <v>0</v>
      </c>
    </row>
    <row r="22" spans="1:20" ht="14.45" x14ac:dyDescent="0.3">
      <c r="A22" s="10">
        <v>16</v>
      </c>
      <c r="B22" s="11" t="str">
        <f>'PS - ESCOLA'!B1271</f>
        <v>VIDROS</v>
      </c>
      <c r="C22" s="7">
        <f>'PS - ESCOLA'!G1284</f>
        <v>6987.2586660000015</v>
      </c>
      <c r="D22" s="8">
        <f t="shared" si="0"/>
        <v>7.2596983419316119E-4</v>
      </c>
      <c r="E22" s="12"/>
      <c r="F22" s="7">
        <f t="shared" si="1"/>
        <v>0</v>
      </c>
      <c r="G22" s="12"/>
      <c r="H22" s="7">
        <f t="shared" si="2"/>
        <v>0</v>
      </c>
      <c r="I22" s="12"/>
      <c r="J22" s="7">
        <f t="shared" si="3"/>
        <v>0</v>
      </c>
      <c r="K22" s="12"/>
      <c r="L22" s="7">
        <f t="shared" si="4"/>
        <v>0</v>
      </c>
      <c r="M22" s="12"/>
      <c r="N22" s="7">
        <f t="shared" si="5"/>
        <v>0</v>
      </c>
      <c r="O22" s="12"/>
      <c r="P22" s="7">
        <f t="shared" si="10"/>
        <v>0</v>
      </c>
      <c r="Q22" s="12">
        <v>1</v>
      </c>
      <c r="R22" s="7">
        <f t="shared" si="7"/>
        <v>6987.2586660000015</v>
      </c>
      <c r="S22" s="7">
        <f t="shared" si="8"/>
        <v>6987.2586660000015</v>
      </c>
      <c r="T22" s="158">
        <f t="shared" si="9"/>
        <v>0</v>
      </c>
    </row>
    <row r="23" spans="1:20" ht="14.45" x14ac:dyDescent="0.3">
      <c r="A23" s="5">
        <v>17</v>
      </c>
      <c r="B23" s="11" t="str">
        <f>'PS - ESCOLA'!B1285</f>
        <v>PINTURA</v>
      </c>
      <c r="C23" s="7">
        <f>'PS - ESCOLA'!G1332</f>
        <v>439735.11526574998</v>
      </c>
      <c r="D23" s="8">
        <f t="shared" si="0"/>
        <v>4.5688079399691009E-2</v>
      </c>
      <c r="E23" s="12"/>
      <c r="F23" s="7">
        <f t="shared" si="1"/>
        <v>0</v>
      </c>
      <c r="G23" s="12"/>
      <c r="H23" s="7">
        <f t="shared" si="2"/>
        <v>0</v>
      </c>
      <c r="I23" s="12"/>
      <c r="J23" s="7">
        <f t="shared" si="3"/>
        <v>0</v>
      </c>
      <c r="K23" s="12"/>
      <c r="L23" s="7">
        <f t="shared" si="4"/>
        <v>0</v>
      </c>
      <c r="M23" s="12">
        <v>0.25</v>
      </c>
      <c r="N23" s="7">
        <f t="shared" si="5"/>
        <v>109933.77881643749</v>
      </c>
      <c r="O23" s="12">
        <v>0.25</v>
      </c>
      <c r="P23" s="7">
        <f t="shared" si="10"/>
        <v>109933.77881643749</v>
      </c>
      <c r="Q23" s="12">
        <v>0.5</v>
      </c>
      <c r="R23" s="7">
        <f t="shared" si="7"/>
        <v>219867.55763287499</v>
      </c>
      <c r="S23" s="7">
        <f t="shared" si="8"/>
        <v>439735.11526574998</v>
      </c>
      <c r="T23" s="158">
        <f t="shared" si="9"/>
        <v>0</v>
      </c>
    </row>
    <row r="24" spans="1:20" ht="14.45" x14ac:dyDescent="0.3">
      <c r="A24" s="10">
        <v>18</v>
      </c>
      <c r="B24" s="11" t="str">
        <f>'PS - ESCOLA'!B1333</f>
        <v>BANCADAS, PRATELEIRAS E DIVISÓRIAS</v>
      </c>
      <c r="C24" s="7">
        <f>'PS - ESCOLA'!G1380</f>
        <v>129463.07033862</v>
      </c>
      <c r="D24" s="8">
        <f t="shared" si="0"/>
        <v>1.3451095515499197E-2</v>
      </c>
      <c r="E24" s="12"/>
      <c r="F24" s="7">
        <f t="shared" si="1"/>
        <v>0</v>
      </c>
      <c r="G24" s="12"/>
      <c r="H24" s="7">
        <f t="shared" si="2"/>
        <v>0</v>
      </c>
      <c r="I24" s="12"/>
      <c r="J24" s="7">
        <f t="shared" si="3"/>
        <v>0</v>
      </c>
      <c r="K24" s="12"/>
      <c r="L24" s="7">
        <f t="shared" si="4"/>
        <v>0</v>
      </c>
      <c r="M24" s="12"/>
      <c r="N24" s="7">
        <f t="shared" si="5"/>
        <v>0</v>
      </c>
      <c r="O24" s="12"/>
      <c r="P24" s="7">
        <f t="shared" si="10"/>
        <v>0</v>
      </c>
      <c r="Q24" s="12">
        <v>1</v>
      </c>
      <c r="R24" s="7">
        <f t="shared" si="7"/>
        <v>129463.07033862</v>
      </c>
      <c r="S24" s="7">
        <f t="shared" si="8"/>
        <v>129463.07033862</v>
      </c>
      <c r="T24" s="158">
        <f t="shared" si="9"/>
        <v>0</v>
      </c>
    </row>
    <row r="25" spans="1:20" ht="14.45" x14ac:dyDescent="0.3">
      <c r="A25" s="5">
        <v>19</v>
      </c>
      <c r="B25" s="11" t="str">
        <f>'PS - ESCOLA'!B1381</f>
        <v>DIVERSOS</v>
      </c>
      <c r="C25" s="7">
        <f>'PS - ESCOLA'!G1443</f>
        <v>7573.4004600000007</v>
      </c>
      <c r="D25" s="8">
        <f t="shared" si="0"/>
        <v>7.8686943464368513E-4</v>
      </c>
      <c r="E25" s="12"/>
      <c r="F25" s="7">
        <f t="shared" si="1"/>
        <v>0</v>
      </c>
      <c r="G25" s="12"/>
      <c r="H25" s="7">
        <f t="shared" si="2"/>
        <v>0</v>
      </c>
      <c r="I25" s="12"/>
      <c r="J25" s="7">
        <f t="shared" si="3"/>
        <v>0</v>
      </c>
      <c r="K25" s="12"/>
      <c r="L25" s="7">
        <f t="shared" si="4"/>
        <v>0</v>
      </c>
      <c r="M25" s="12"/>
      <c r="N25" s="7">
        <f t="shared" si="5"/>
        <v>0</v>
      </c>
      <c r="O25" s="12"/>
      <c r="P25" s="7">
        <f t="shared" si="10"/>
        <v>0</v>
      </c>
      <c r="Q25" s="12">
        <v>1</v>
      </c>
      <c r="R25" s="7">
        <f t="shared" si="7"/>
        <v>7573.4004600000007</v>
      </c>
      <c r="S25" s="7">
        <f t="shared" si="8"/>
        <v>7573.4004600000007</v>
      </c>
      <c r="T25" s="158">
        <f t="shared" si="9"/>
        <v>0</v>
      </c>
    </row>
    <row r="26" spans="1:20" ht="14.45" x14ac:dyDescent="0.3">
      <c r="A26" s="5">
        <v>20</v>
      </c>
      <c r="B26" s="11" t="str">
        <f>'PS - ESCOLA'!B1444</f>
        <v>QUADRA</v>
      </c>
      <c r="C26" s="7">
        <f>'PS - ESCOLA'!G1512</f>
        <v>300.40656300000006</v>
      </c>
      <c r="D26" s="8">
        <f t="shared" si="0"/>
        <v>3.1211969265264841E-5</v>
      </c>
      <c r="E26" s="12"/>
      <c r="F26" s="7">
        <f t="shared" si="1"/>
        <v>0</v>
      </c>
      <c r="G26" s="12"/>
      <c r="H26" s="7">
        <f t="shared" si="2"/>
        <v>0</v>
      </c>
      <c r="I26" s="12"/>
      <c r="J26" s="7">
        <f t="shared" si="3"/>
        <v>0</v>
      </c>
      <c r="K26" s="12"/>
      <c r="L26" s="7">
        <f t="shared" si="4"/>
        <v>0</v>
      </c>
      <c r="M26" s="12"/>
      <c r="N26" s="7">
        <f t="shared" si="5"/>
        <v>0</v>
      </c>
      <c r="O26" s="12"/>
      <c r="P26" s="7">
        <f t="shared" si="10"/>
        <v>0</v>
      </c>
      <c r="Q26" s="12">
        <v>1</v>
      </c>
      <c r="R26" s="7">
        <f t="shared" si="7"/>
        <v>300.40656300000006</v>
      </c>
      <c r="S26" s="7">
        <f t="shared" si="8"/>
        <v>300.40656300000006</v>
      </c>
      <c r="T26" s="158">
        <f t="shared" si="9"/>
        <v>0</v>
      </c>
    </row>
    <row r="27" spans="1:20" ht="14.45" x14ac:dyDescent="0.3">
      <c r="A27" s="10">
        <v>21</v>
      </c>
      <c r="B27" s="11" t="str">
        <f>'PS - ESCOLA'!B1513</f>
        <v>FOSSAS, FILTROS, CAIXAS E SUMIDOUROS</v>
      </c>
      <c r="C27" s="7">
        <f>'PS - ESCOLA'!G1543</f>
        <v>0</v>
      </c>
      <c r="D27" s="8">
        <f t="shared" si="0"/>
        <v>0</v>
      </c>
      <c r="E27" s="12"/>
      <c r="F27" s="7">
        <f t="shared" si="1"/>
        <v>0</v>
      </c>
      <c r="G27" s="12"/>
      <c r="H27" s="7">
        <f t="shared" si="2"/>
        <v>0</v>
      </c>
      <c r="I27" s="12"/>
      <c r="J27" s="7">
        <f t="shared" si="3"/>
        <v>0</v>
      </c>
      <c r="K27" s="12"/>
      <c r="L27" s="7">
        <f t="shared" si="4"/>
        <v>0</v>
      </c>
      <c r="M27" s="12"/>
      <c r="N27" s="7">
        <f t="shared" si="5"/>
        <v>0</v>
      </c>
      <c r="O27" s="12"/>
      <c r="P27" s="7">
        <f t="shared" si="10"/>
        <v>0</v>
      </c>
      <c r="Q27" s="12"/>
      <c r="R27" s="7">
        <f t="shared" si="7"/>
        <v>0</v>
      </c>
      <c r="S27" s="7">
        <f t="shared" si="8"/>
        <v>0</v>
      </c>
      <c r="T27" s="158">
        <f t="shared" si="9"/>
        <v>0</v>
      </c>
    </row>
    <row r="28" spans="1:20" ht="14.45" x14ac:dyDescent="0.3">
      <c r="A28" s="5">
        <v>23</v>
      </c>
      <c r="B28" s="11" t="str">
        <f>'PS - ESCOLA'!B1544</f>
        <v>LIMPEZA</v>
      </c>
      <c r="C28" s="7">
        <f>'PS - ESCOLA'!G1561</f>
        <v>27754.24844304</v>
      </c>
      <c r="D28" s="8">
        <f t="shared" si="0"/>
        <v>2.8836412251908388E-3</v>
      </c>
      <c r="E28" s="12"/>
      <c r="F28" s="7">
        <f t="shared" si="1"/>
        <v>0</v>
      </c>
      <c r="G28" s="12"/>
      <c r="H28" s="7">
        <f t="shared" si="2"/>
        <v>0</v>
      </c>
      <c r="I28" s="12"/>
      <c r="J28" s="7">
        <f t="shared" si="3"/>
        <v>0</v>
      </c>
      <c r="K28" s="12"/>
      <c r="L28" s="7">
        <f t="shared" si="4"/>
        <v>0</v>
      </c>
      <c r="M28" s="12"/>
      <c r="N28" s="7">
        <f t="shared" si="5"/>
        <v>0</v>
      </c>
      <c r="O28" s="12"/>
      <c r="P28" s="7">
        <f t="shared" si="10"/>
        <v>0</v>
      </c>
      <c r="Q28" s="12">
        <v>1</v>
      </c>
      <c r="R28" s="7">
        <f t="shared" si="7"/>
        <v>27754.24844304</v>
      </c>
      <c r="S28" s="7">
        <f t="shared" si="8"/>
        <v>27754.24844304</v>
      </c>
      <c r="T28" s="158">
        <f t="shared" si="9"/>
        <v>0</v>
      </c>
    </row>
    <row r="29" spans="1:20" ht="14.45" x14ac:dyDescent="0.3">
      <c r="A29" s="5">
        <v>24</v>
      </c>
      <c r="B29" s="11" t="str">
        <f>'PS - ESCOLA'!B1562</f>
        <v>LEVANTAMENTOS, E PROJETOS</v>
      </c>
      <c r="C29" s="7">
        <f>'PS - ESCOLA'!G1631</f>
        <v>0</v>
      </c>
      <c r="D29" s="8">
        <f t="shared" si="0"/>
        <v>0</v>
      </c>
      <c r="E29" s="12"/>
      <c r="F29" s="7">
        <f t="shared" si="1"/>
        <v>0</v>
      </c>
      <c r="G29" s="12"/>
      <c r="H29" s="7">
        <f t="shared" si="2"/>
        <v>0</v>
      </c>
      <c r="I29" s="12"/>
      <c r="J29" s="7">
        <f t="shared" si="3"/>
        <v>0</v>
      </c>
      <c r="K29" s="12"/>
      <c r="L29" s="7">
        <f t="shared" si="4"/>
        <v>0</v>
      </c>
      <c r="M29" s="12"/>
      <c r="N29" s="7">
        <f t="shared" si="5"/>
        <v>0</v>
      </c>
      <c r="O29" s="12"/>
      <c r="P29" s="7">
        <f t="shared" si="10"/>
        <v>0</v>
      </c>
      <c r="Q29" s="12"/>
      <c r="R29" s="7">
        <f t="shared" si="7"/>
        <v>0</v>
      </c>
      <c r="S29" s="7">
        <f t="shared" si="8"/>
        <v>0</v>
      </c>
      <c r="T29" s="158">
        <f t="shared" si="9"/>
        <v>0</v>
      </c>
    </row>
    <row r="30" spans="1:20" x14ac:dyDescent="0.25">
      <c r="A30" s="5">
        <v>25</v>
      </c>
      <c r="B30" s="11" t="str">
        <f>'PS - ESCOLA'!B1632</f>
        <v>DETECÇÃO, COMBATE E PREVENÇÃO A INCÊNDIO</v>
      </c>
      <c r="C30" s="7">
        <f>'PS - ESCOLA'!G1798</f>
        <v>115548.58635525001</v>
      </c>
      <c r="D30" s="8">
        <f t="shared" si="0"/>
        <v>1.2005393257552975E-2</v>
      </c>
      <c r="E30" s="12"/>
      <c r="F30" s="7">
        <f t="shared" si="1"/>
        <v>0</v>
      </c>
      <c r="G30" s="12"/>
      <c r="H30" s="7">
        <f t="shared" si="2"/>
        <v>0</v>
      </c>
      <c r="I30" s="12"/>
      <c r="J30" s="7">
        <f t="shared" si="3"/>
        <v>0</v>
      </c>
      <c r="K30" s="12">
        <v>0.1</v>
      </c>
      <c r="L30" s="7">
        <f t="shared" si="4"/>
        <v>11554.858635525001</v>
      </c>
      <c r="M30" s="12"/>
      <c r="N30" s="7">
        <f t="shared" si="5"/>
        <v>0</v>
      </c>
      <c r="O30" s="12">
        <v>0.4</v>
      </c>
      <c r="P30" s="7">
        <f t="shared" si="10"/>
        <v>46219.434542100003</v>
      </c>
      <c r="Q30" s="12">
        <v>0.5</v>
      </c>
      <c r="R30" s="7">
        <f t="shared" si="7"/>
        <v>57774.293177625004</v>
      </c>
      <c r="S30" s="7">
        <f t="shared" si="8"/>
        <v>115548.58635525001</v>
      </c>
      <c r="T30" s="158">
        <f t="shared" si="9"/>
        <v>0</v>
      </c>
    </row>
    <row r="31" spans="1:20" x14ac:dyDescent="0.25">
      <c r="A31" s="5">
        <v>26</v>
      </c>
      <c r="B31" s="11" t="str">
        <f>'PS - ESCOLA'!B1799</f>
        <v>OUTROS</v>
      </c>
      <c r="C31" s="7">
        <f>'PS - ESCOLA'!G1907</f>
        <v>588093.88697523007</v>
      </c>
      <c r="D31" s="8">
        <f t="shared" si="0"/>
        <v>6.1102421139051524E-2</v>
      </c>
      <c r="E31" s="12">
        <v>0.05</v>
      </c>
      <c r="F31" s="7">
        <f t="shared" si="1"/>
        <v>29404.694348761506</v>
      </c>
      <c r="G31" s="12">
        <v>0.1</v>
      </c>
      <c r="H31" s="7">
        <f t="shared" si="2"/>
        <v>58809.388697523013</v>
      </c>
      <c r="I31" s="12">
        <v>0.1</v>
      </c>
      <c r="J31" s="7">
        <f t="shared" si="3"/>
        <v>58809.388697523013</v>
      </c>
      <c r="K31" s="12">
        <v>0.15</v>
      </c>
      <c r="L31" s="7">
        <f t="shared" si="4"/>
        <v>88214.083046284504</v>
      </c>
      <c r="M31" s="12">
        <v>0.1</v>
      </c>
      <c r="N31" s="7">
        <f t="shared" si="5"/>
        <v>58809.388697523013</v>
      </c>
      <c r="O31" s="12">
        <v>0.4</v>
      </c>
      <c r="P31" s="7">
        <f t="shared" si="10"/>
        <v>235237.55479009205</v>
      </c>
      <c r="Q31" s="12">
        <v>0.1</v>
      </c>
      <c r="R31" s="7">
        <f t="shared" si="7"/>
        <v>58809.388697523013</v>
      </c>
      <c r="S31" s="7">
        <f t="shared" si="8"/>
        <v>588093.88697523018</v>
      </c>
      <c r="T31" s="158">
        <f t="shared" si="9"/>
        <v>0</v>
      </c>
    </row>
    <row r="32" spans="1:20" ht="15.75" x14ac:dyDescent="0.25">
      <c r="A32" s="277" t="s">
        <v>1838</v>
      </c>
      <c r="B32" s="277"/>
      <c r="C32" s="14"/>
      <c r="D32" s="15"/>
      <c r="E32" s="12">
        <f>F32/C33</f>
        <v>0.11375607042527339</v>
      </c>
      <c r="F32" s="14">
        <f>SUM(F7:F31)</f>
        <v>1094870.6839485723</v>
      </c>
      <c r="G32" s="15">
        <f>H32/C33</f>
        <v>0.14723623610912193</v>
      </c>
      <c r="H32" s="14">
        <f>SUM(H7:H31)</f>
        <v>1417108.0095167623</v>
      </c>
      <c r="I32" s="15">
        <f>J32/C33</f>
        <v>0.20206485437903055</v>
      </c>
      <c r="J32" s="14">
        <f>SUM(J7:J31)</f>
        <v>1944818.2808078581</v>
      </c>
      <c r="K32" s="15">
        <f>L32/C33</f>
        <v>0.1979453432050248</v>
      </c>
      <c r="L32" s="14">
        <f>SUM(L7:L31)</f>
        <v>1905169.126263791</v>
      </c>
      <c r="M32" s="15">
        <f>N32/C33</f>
        <v>0.15454715812818534</v>
      </c>
      <c r="N32" s="14">
        <f>SUM(N7:N31)</f>
        <v>1487473.6098876437</v>
      </c>
      <c r="O32" s="15">
        <f>P32/C33</f>
        <v>7.596491441941032E-2</v>
      </c>
      <c r="P32" s="14">
        <f>SUM(P7:P31)</f>
        <v>731141.27004861902</v>
      </c>
      <c r="Q32" s="15">
        <f>R32/C33</f>
        <v>0.1084854233339536</v>
      </c>
      <c r="R32" s="14">
        <f>SUM(R7:R31)</f>
        <v>1044142.1648976648</v>
      </c>
      <c r="S32" s="7">
        <f t="shared" si="8"/>
        <v>9624723.1453709118</v>
      </c>
    </row>
    <row r="33" spans="1:19" ht="15.75" x14ac:dyDescent="0.25">
      <c r="A33" s="277" t="s">
        <v>1839</v>
      </c>
      <c r="B33" s="277"/>
      <c r="C33" s="16">
        <f>SUM(C7:C31)</f>
        <v>9624723.1453709118</v>
      </c>
      <c r="D33" s="17">
        <f>SUM(D7:D32)</f>
        <v>0.99999999999999989</v>
      </c>
      <c r="E33" s="12">
        <f>F33/C33</f>
        <v>0.11375607042527339</v>
      </c>
      <c r="F33" s="14">
        <f>F32</f>
        <v>1094870.6839485723</v>
      </c>
      <c r="G33" s="12">
        <f>H33/C33</f>
        <v>0.26099230653439531</v>
      </c>
      <c r="H33" s="14">
        <f>F33+H32</f>
        <v>2511978.6934653344</v>
      </c>
      <c r="I33" s="12">
        <f>J33/C33</f>
        <v>0.46305716091342586</v>
      </c>
      <c r="J33" s="14">
        <f>H33+J32</f>
        <v>4456796.9742731927</v>
      </c>
      <c r="K33" s="12">
        <f>L33/C33</f>
        <v>0.66100250411845063</v>
      </c>
      <c r="L33" s="14">
        <f>J33+L32</f>
        <v>6361966.1005369835</v>
      </c>
      <c r="M33" s="12">
        <f>N33/C33</f>
        <v>0.81554966224663594</v>
      </c>
      <c r="N33" s="14">
        <f>L33+N32</f>
        <v>7849439.7104246272</v>
      </c>
      <c r="O33" s="18">
        <f>P33/C33</f>
        <v>0.89151457666604639</v>
      </c>
      <c r="P33" s="14">
        <f>N33+P32</f>
        <v>8580580.9804732464</v>
      </c>
      <c r="Q33" s="18">
        <f>R33/C33</f>
        <v>1</v>
      </c>
      <c r="R33" s="14">
        <f>P33+R32</f>
        <v>9624723.1453709118</v>
      </c>
      <c r="S33" s="16">
        <f>S32</f>
        <v>9624723.1453709118</v>
      </c>
    </row>
    <row r="34" spans="1:19" ht="18" customHeight="1" x14ac:dyDescent="0.25">
      <c r="A34" s="278" t="str">
        <f>'PS - ESCOLA'!A1913</f>
        <v>LOCAL / DATA: PATROCÍNIO/MG, 07/12/2023</v>
      </c>
      <c r="B34" s="279"/>
      <c r="C34" s="279"/>
      <c r="D34" s="279"/>
      <c r="E34" s="279"/>
      <c r="F34" s="279"/>
      <c r="G34" s="279"/>
      <c r="H34" s="279"/>
      <c r="I34" s="279"/>
      <c r="J34" s="279"/>
      <c r="K34" s="279"/>
      <c r="L34" s="279"/>
      <c r="M34" s="279"/>
      <c r="N34" s="279"/>
      <c r="O34" s="279"/>
      <c r="P34" s="279"/>
      <c r="Q34" s="279"/>
      <c r="R34" s="279"/>
      <c r="S34" s="280"/>
    </row>
    <row r="35" spans="1:19" ht="75" customHeight="1" x14ac:dyDescent="0.25">
      <c r="A35" s="278" t="str">
        <f>'PS - ESCOLA'!A1914</f>
        <v xml:space="preserve">Nome do técnico responsável pela elaboração da planilha:   CREA/CAU/CFT:                EDSON JOSÉ DE SOUZA NETO - CREA/MG 108.997/D                                                  </v>
      </c>
      <c r="B35" s="279"/>
      <c r="C35" s="279"/>
      <c r="D35" s="279"/>
      <c r="E35" s="279"/>
      <c r="F35" s="279"/>
      <c r="G35" s="279"/>
      <c r="H35" s="279"/>
      <c r="I35" s="279"/>
      <c r="J35" s="279"/>
      <c r="K35" s="279"/>
      <c r="L35" s="279"/>
      <c r="M35" s="279"/>
      <c r="N35" s="279"/>
      <c r="O35" s="279"/>
      <c r="P35" s="279"/>
      <c r="Q35" s="279"/>
      <c r="R35" s="279"/>
      <c r="S35" s="280"/>
    </row>
    <row r="36" spans="1:19" ht="75" customHeight="1" x14ac:dyDescent="0.25">
      <c r="A36" s="278" t="str">
        <f>'PS - ESCOLA'!A1915</f>
        <v>REPRESENTANTE LEGAL: DEIRÓ MOREIRA MARRA - Prefeito Municipal de Patrocínio-MG</v>
      </c>
      <c r="B36" s="279"/>
      <c r="C36" s="279"/>
      <c r="D36" s="279"/>
      <c r="E36" s="279"/>
      <c r="F36" s="279"/>
      <c r="G36" s="279"/>
      <c r="H36" s="279"/>
      <c r="I36" s="279"/>
      <c r="J36" s="279"/>
      <c r="K36" s="279"/>
      <c r="L36" s="279"/>
      <c r="M36" s="279"/>
      <c r="N36" s="279"/>
      <c r="O36" s="279"/>
      <c r="P36" s="279"/>
      <c r="Q36" s="279"/>
      <c r="R36" s="279"/>
      <c r="S36" s="280"/>
    </row>
    <row r="37" spans="1:19" x14ac:dyDescent="0.25">
      <c r="S37" s="158">
        <f>C33-S33</f>
        <v>0</v>
      </c>
    </row>
    <row r="38" spans="1:19" x14ac:dyDescent="0.25">
      <c r="C38" s="158">
        <f>C33-'PS - ESCOLA'!G1911</f>
        <v>0</v>
      </c>
    </row>
  </sheetData>
  <mergeCells count="23">
    <mergeCell ref="A32:B32"/>
    <mergeCell ref="A33:B33"/>
    <mergeCell ref="A34:S34"/>
    <mergeCell ref="A35:S35"/>
    <mergeCell ref="A36:S36"/>
    <mergeCell ref="A5:A6"/>
    <mergeCell ref="B5:B6"/>
    <mergeCell ref="C5:C6"/>
    <mergeCell ref="D5:D6"/>
    <mergeCell ref="S5:S6"/>
    <mergeCell ref="E5:F5"/>
    <mergeCell ref="G5:H5"/>
    <mergeCell ref="I5:J5"/>
    <mergeCell ref="K5:L5"/>
    <mergeCell ref="M5:N5"/>
    <mergeCell ref="Q5:R5"/>
    <mergeCell ref="O5:P5"/>
    <mergeCell ref="B4:S4"/>
    <mergeCell ref="A1:S1"/>
    <mergeCell ref="B2:H2"/>
    <mergeCell ref="I2:S2"/>
    <mergeCell ref="B3:H3"/>
    <mergeCell ref="I3:S3"/>
  </mergeCells>
  <printOptions horizontalCentered="1"/>
  <pageMargins left="0.39370078740157483" right="0.19685039370078741" top="1.1811023622047245" bottom="0.19685039370078741" header="0.11811023622047245" footer="0.11811023622047245"/>
  <pageSetup paperSize="9" scale="5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2:L1814"/>
  <sheetViews>
    <sheetView tabSelected="1" view="pageBreakPreview" zoomScale="80" zoomScaleNormal="93" zoomScaleSheetLayoutView="80" workbookViewId="0">
      <pane ySplit="6" topLeftCell="A1805" activePane="bottomLeft" state="frozen"/>
      <selection pane="bottomLeft" activeCell="A1812" sqref="A1812:H1812"/>
    </sheetView>
  </sheetViews>
  <sheetFormatPr defaultColWidth="8.42578125" defaultRowHeight="18" x14ac:dyDescent="0.25"/>
  <cols>
    <col min="1" max="1" width="11.5703125" style="28" customWidth="1"/>
    <col min="2" max="2" width="96.85546875" style="29" customWidth="1"/>
    <col min="3" max="3" width="11.7109375" style="30" customWidth="1"/>
    <col min="4" max="4" width="16.42578125" style="31" customWidth="1"/>
    <col min="5" max="6" width="19.85546875" style="32" customWidth="1"/>
    <col min="7" max="7" width="20.7109375" style="31" customWidth="1"/>
    <col min="8" max="8" width="40.28515625" style="33" customWidth="1"/>
    <col min="9" max="9" width="8.42578125" style="244"/>
    <col min="10" max="10" width="20.42578125" style="34" customWidth="1"/>
    <col min="11" max="16384" width="8.42578125" style="34"/>
  </cols>
  <sheetData>
    <row r="2" spans="1:12" s="19" customFormat="1" ht="39.950000000000003" customHeight="1" x14ac:dyDescent="0.25">
      <c r="A2" s="206"/>
      <c r="B2" s="166" t="s">
        <v>0</v>
      </c>
      <c r="C2" s="164"/>
      <c r="D2" s="162"/>
      <c r="E2" s="162"/>
      <c r="F2" s="162"/>
      <c r="G2" s="162"/>
      <c r="H2" s="165"/>
      <c r="I2" s="245" t="s">
        <v>1973</v>
      </c>
    </row>
    <row r="3" spans="1:12" s="20" customFormat="1" ht="24.95" customHeight="1" x14ac:dyDescent="0.35">
      <c r="A3" s="283" t="str">
        <f>'PS - ESCOLA'!A3</f>
        <v xml:space="preserve">ESCOLA ESTADUAL / MUNICIPAL:     MORADA NOVA                                                                                                                    </v>
      </c>
      <c r="B3" s="283"/>
      <c r="C3" s="284" t="s">
        <v>1</v>
      </c>
      <c r="D3" s="256"/>
      <c r="E3" s="169"/>
      <c r="F3" s="170" t="s">
        <v>2</v>
      </c>
      <c r="G3" s="254"/>
      <c r="H3" s="255"/>
      <c r="I3" s="245" t="s">
        <v>1973</v>
      </c>
    </row>
    <row r="4" spans="1:12" s="20" customFormat="1" ht="24.95" customHeight="1" x14ac:dyDescent="0.3">
      <c r="A4" s="251" t="str">
        <f>'PS - ESCOLA'!A4</f>
        <v xml:space="preserve">MUNICÍPIO :          PATROCÍNIO-MG                                                                                                                                               </v>
      </c>
      <c r="B4" s="283"/>
      <c r="C4" s="35" t="s">
        <v>3</v>
      </c>
      <c r="D4" s="171">
        <v>0.02</v>
      </c>
      <c r="E4" s="161" t="s">
        <v>4</v>
      </c>
      <c r="F4" s="256" t="s">
        <v>1961</v>
      </c>
      <c r="G4" s="256"/>
      <c r="H4" s="257"/>
      <c r="I4" s="245" t="s">
        <v>1973</v>
      </c>
    </row>
    <row r="5" spans="1:12" s="19" customFormat="1" ht="21" customHeight="1" x14ac:dyDescent="0.25">
      <c r="A5" s="281" t="s">
        <v>5</v>
      </c>
      <c r="B5" s="250" t="s">
        <v>6</v>
      </c>
      <c r="C5" s="250" t="s">
        <v>7</v>
      </c>
      <c r="D5" s="249" t="s">
        <v>8</v>
      </c>
      <c r="E5" s="249"/>
      <c r="F5" s="249"/>
      <c r="G5" s="167">
        <f>G1810</f>
        <v>0</v>
      </c>
      <c r="H5" s="168" t="s">
        <v>9</v>
      </c>
      <c r="I5" s="245" t="s">
        <v>1973</v>
      </c>
    </row>
    <row r="6" spans="1:12" s="21" customFormat="1" ht="30" customHeight="1" x14ac:dyDescent="0.2">
      <c r="A6" s="282"/>
      <c r="B6" s="250"/>
      <c r="C6" s="250"/>
      <c r="D6" s="36" t="s">
        <v>10</v>
      </c>
      <c r="E6" s="37" t="s">
        <v>11</v>
      </c>
      <c r="F6" s="37" t="s">
        <v>12</v>
      </c>
      <c r="G6" s="36" t="s">
        <v>13</v>
      </c>
      <c r="H6" s="168" t="s">
        <v>14</v>
      </c>
      <c r="I6" s="245" t="s">
        <v>1973</v>
      </c>
    </row>
    <row r="7" spans="1:12" s="22" customFormat="1" ht="18.75" x14ac:dyDescent="0.25">
      <c r="A7" s="172" t="s">
        <v>15</v>
      </c>
      <c r="B7" s="228" t="s">
        <v>16</v>
      </c>
      <c r="C7" s="229"/>
      <c r="D7" s="230"/>
      <c r="E7" s="231"/>
      <c r="F7" s="231"/>
      <c r="G7" s="232"/>
      <c r="H7" s="173"/>
      <c r="I7" s="245" t="s">
        <v>1973</v>
      </c>
    </row>
    <row r="8" spans="1:12" s="22" customFormat="1" ht="18.75" customHeight="1" x14ac:dyDescent="0.25">
      <c r="A8" s="174" t="s">
        <v>17</v>
      </c>
      <c r="B8" s="45" t="s">
        <v>18</v>
      </c>
      <c r="C8" s="41" t="s">
        <v>19</v>
      </c>
      <c r="D8" s="42">
        <v>660.67</v>
      </c>
      <c r="E8" s="42"/>
      <c r="F8" s="42">
        <f>E8*(1+C$1809)</f>
        <v>0</v>
      </c>
      <c r="G8" s="42">
        <f>D8*F8</f>
        <v>0</v>
      </c>
      <c r="H8" s="175"/>
      <c r="I8" s="246">
        <f>IF(D8&lt;&gt;0,1,0)</f>
        <v>1</v>
      </c>
    </row>
    <row r="9" spans="1:12" s="22" customFormat="1" ht="93.75" customHeight="1" x14ac:dyDescent="0.25">
      <c r="A9" s="94"/>
      <c r="B9" s="43" t="s">
        <v>20</v>
      </c>
      <c r="C9" s="41"/>
      <c r="D9" s="243"/>
      <c r="E9" s="42"/>
      <c r="F9" s="42"/>
      <c r="G9" s="44"/>
      <c r="H9" s="176" t="s">
        <v>1962</v>
      </c>
      <c r="I9" s="246">
        <f>IF(I8=1,1,0)</f>
        <v>1</v>
      </c>
      <c r="J9" s="23"/>
      <c r="K9" s="23"/>
      <c r="L9" s="23"/>
    </row>
    <row r="10" spans="1:12" s="22" customFormat="1" x14ac:dyDescent="0.3">
      <c r="A10" s="94"/>
      <c r="B10" s="43"/>
      <c r="C10" s="41"/>
      <c r="D10" s="243"/>
      <c r="E10" s="42"/>
      <c r="F10" s="42"/>
      <c r="G10" s="44"/>
      <c r="H10" s="175"/>
      <c r="I10" s="246">
        <f>IF(I9=1,1,0)</f>
        <v>1</v>
      </c>
    </row>
    <row r="11" spans="1:12" s="22" customFormat="1" hidden="1" x14ac:dyDescent="0.3">
      <c r="A11" s="94" t="s">
        <v>21</v>
      </c>
      <c r="B11" s="45" t="s">
        <v>22</v>
      </c>
      <c r="C11" s="41" t="s">
        <v>23</v>
      </c>
      <c r="D11" s="42"/>
      <c r="E11" s="42">
        <f>'PS - ESCOLA'!E11</f>
        <v>1.17</v>
      </c>
      <c r="F11" s="42">
        <f>E11*(1+C$1809)</f>
        <v>1.4352390000000002</v>
      </c>
      <c r="G11" s="42">
        <f>D11*F11</f>
        <v>0</v>
      </c>
      <c r="H11" s="175"/>
      <c r="I11" s="246">
        <f>IF(D11&lt;&gt;0,1,0)</f>
        <v>0</v>
      </c>
    </row>
    <row r="12" spans="1:12" s="22" customFormat="1" ht="46.9" hidden="1" x14ac:dyDescent="0.3">
      <c r="A12" s="94"/>
      <c r="B12" s="43" t="s">
        <v>24</v>
      </c>
      <c r="C12" s="41"/>
      <c r="D12" s="42"/>
      <c r="E12" s="42"/>
      <c r="F12" s="42"/>
      <c r="G12" s="44"/>
      <c r="H12" s="175"/>
      <c r="I12" s="246">
        <f>IF(I11=1,1,0)</f>
        <v>0</v>
      </c>
    </row>
    <row r="13" spans="1:12" s="22" customFormat="1" hidden="1" x14ac:dyDescent="0.3">
      <c r="A13" s="94"/>
      <c r="B13" s="43"/>
      <c r="C13" s="41"/>
      <c r="D13" s="42"/>
      <c r="E13" s="42"/>
      <c r="F13" s="42"/>
      <c r="G13" s="44"/>
      <c r="H13" s="175"/>
      <c r="I13" s="246">
        <f>IF(I12=1,1,0)</f>
        <v>0</v>
      </c>
    </row>
    <row r="14" spans="1:12" s="22" customFormat="1" ht="31.15" hidden="1" x14ac:dyDescent="0.3">
      <c r="A14" s="94" t="s">
        <v>25</v>
      </c>
      <c r="B14" s="46" t="s">
        <v>26</v>
      </c>
      <c r="C14" s="41" t="s">
        <v>27</v>
      </c>
      <c r="D14" s="42"/>
      <c r="E14" s="42">
        <f>'PS - ESCOLA'!E14</f>
        <v>1419.25</v>
      </c>
      <c r="F14" s="42">
        <f>E14*(1+C$1809)</f>
        <v>1740.9939750000001</v>
      </c>
      <c r="G14" s="42">
        <f>D14*F14</f>
        <v>0</v>
      </c>
      <c r="H14" s="175"/>
      <c r="I14" s="246">
        <f>IF(D14&lt;&gt;0,1,0)</f>
        <v>0</v>
      </c>
    </row>
    <row r="15" spans="1:12" s="22" customFormat="1" ht="124.9" hidden="1" x14ac:dyDescent="0.3">
      <c r="A15" s="94"/>
      <c r="B15" s="47" t="s">
        <v>28</v>
      </c>
      <c r="C15" s="41"/>
      <c r="D15" s="42"/>
      <c r="E15" s="42"/>
      <c r="F15" s="42"/>
      <c r="G15" s="44"/>
      <c r="H15" s="177"/>
      <c r="I15" s="246">
        <f>IF(I14=1,1,0)</f>
        <v>0</v>
      </c>
    </row>
    <row r="16" spans="1:12" s="22" customFormat="1" hidden="1" x14ac:dyDescent="0.3">
      <c r="A16" s="94"/>
      <c r="B16" s="45"/>
      <c r="C16" s="41"/>
      <c r="D16" s="42"/>
      <c r="E16" s="42"/>
      <c r="F16" s="42"/>
      <c r="G16" s="44"/>
      <c r="H16" s="175"/>
      <c r="I16" s="246">
        <f>IF(I15=1,1,0)</f>
        <v>0</v>
      </c>
    </row>
    <row r="17" spans="1:9" s="22" customFormat="1" ht="19.899999999999999" hidden="1" x14ac:dyDescent="0.3">
      <c r="A17" s="94" t="s">
        <v>29</v>
      </c>
      <c r="B17" s="45" t="s">
        <v>30</v>
      </c>
      <c r="C17" s="41" t="s">
        <v>31</v>
      </c>
      <c r="D17" s="42"/>
      <c r="E17" s="42">
        <f>'PS - ESCOLA'!E17</f>
        <v>1.31</v>
      </c>
      <c r="F17" s="42">
        <f>E17*(1+C$1809)</f>
        <v>1.6069770000000003</v>
      </c>
      <c r="G17" s="42">
        <f>D17*F17</f>
        <v>0</v>
      </c>
      <c r="H17" s="175"/>
      <c r="I17" s="246">
        <f>IF(D17&lt;&gt;0,1,0)</f>
        <v>0</v>
      </c>
    </row>
    <row r="18" spans="1:9" s="22" customFormat="1" ht="124.9" hidden="1" x14ac:dyDescent="0.3">
      <c r="A18" s="94"/>
      <c r="B18" s="43" t="s">
        <v>32</v>
      </c>
      <c r="C18" s="41"/>
      <c r="D18" s="42"/>
      <c r="E18" s="42"/>
      <c r="F18" s="42"/>
      <c r="G18" s="44"/>
      <c r="H18" s="178"/>
      <c r="I18" s="246">
        <f>IF(I17=1,1,0)</f>
        <v>0</v>
      </c>
    </row>
    <row r="19" spans="1:9" s="22" customFormat="1" hidden="1" x14ac:dyDescent="0.3">
      <c r="A19" s="94"/>
      <c r="B19" s="45"/>
      <c r="C19" s="41"/>
      <c r="D19" s="42"/>
      <c r="E19" s="42"/>
      <c r="F19" s="42"/>
      <c r="G19" s="44"/>
      <c r="H19" s="175"/>
      <c r="I19" s="246">
        <f>IF(I18=1,1,0)</f>
        <v>0</v>
      </c>
    </row>
    <row r="20" spans="1:9" s="22" customFormat="1" ht="31.15" hidden="1" x14ac:dyDescent="0.3">
      <c r="A20" s="94" t="s">
        <v>33</v>
      </c>
      <c r="B20" s="45" t="s">
        <v>34</v>
      </c>
      <c r="C20" s="41" t="s">
        <v>19</v>
      </c>
      <c r="D20" s="42"/>
      <c r="E20" s="42">
        <f>'PS - ESCOLA'!E20</f>
        <v>0.53</v>
      </c>
      <c r="F20" s="42">
        <f>E20*(1+C$1809)</f>
        <v>0.65015100000000015</v>
      </c>
      <c r="G20" s="42">
        <f>D20*F20</f>
        <v>0</v>
      </c>
      <c r="H20" s="175"/>
      <c r="I20" s="246">
        <f>IF(D20&lt;&gt;0,1,0)</f>
        <v>0</v>
      </c>
    </row>
    <row r="21" spans="1:9" s="22" customFormat="1" ht="140.44999999999999" hidden="1" x14ac:dyDescent="0.3">
      <c r="A21" s="94"/>
      <c r="B21" s="43" t="s">
        <v>35</v>
      </c>
      <c r="C21" s="41"/>
      <c r="D21" s="42"/>
      <c r="E21" s="42"/>
      <c r="F21" s="42"/>
      <c r="G21" s="44"/>
      <c r="H21" s="178"/>
      <c r="I21" s="246">
        <f>IF(I20=1,1,0)</f>
        <v>0</v>
      </c>
    </row>
    <row r="22" spans="1:9" s="22" customFormat="1" hidden="1" x14ac:dyDescent="0.3">
      <c r="A22" s="94"/>
      <c r="B22" s="45"/>
      <c r="C22" s="41"/>
      <c r="D22" s="42"/>
      <c r="E22" s="42"/>
      <c r="F22" s="42"/>
      <c r="G22" s="44"/>
      <c r="H22" s="175"/>
      <c r="I22" s="246">
        <f>IF(I21=1,1,0)</f>
        <v>0</v>
      </c>
    </row>
    <row r="23" spans="1:9" s="22" customFormat="1" ht="21" hidden="1" customHeight="1" x14ac:dyDescent="0.3">
      <c r="A23" s="94" t="s">
        <v>36</v>
      </c>
      <c r="B23" s="45" t="s">
        <v>37</v>
      </c>
      <c r="C23" s="41" t="s">
        <v>19</v>
      </c>
      <c r="D23" s="42"/>
      <c r="E23" s="42">
        <f>'PS - ESCOLA'!E23</f>
        <v>551.03</v>
      </c>
      <c r="F23" s="42">
        <f>E23*(1+C$1809)</f>
        <v>675.94850100000008</v>
      </c>
      <c r="G23" s="42">
        <f>D23*F23</f>
        <v>0</v>
      </c>
      <c r="H23" s="175"/>
      <c r="I23" s="246">
        <f>IF(D23&lt;&gt;0,1,0)</f>
        <v>0</v>
      </c>
    </row>
    <row r="24" spans="1:9" s="22" customFormat="1" ht="218.45" hidden="1" x14ac:dyDescent="0.3">
      <c r="A24" s="94"/>
      <c r="B24" s="43" t="s">
        <v>38</v>
      </c>
      <c r="C24" s="41"/>
      <c r="D24" s="42"/>
      <c r="E24" s="42"/>
      <c r="F24" s="42"/>
      <c r="G24" s="44"/>
      <c r="H24" s="178"/>
      <c r="I24" s="246">
        <f>IF(I23=1,1,0)</f>
        <v>0</v>
      </c>
    </row>
    <row r="25" spans="1:9" s="22" customFormat="1" hidden="1" x14ac:dyDescent="0.3">
      <c r="A25" s="94"/>
      <c r="B25" s="43"/>
      <c r="C25" s="41"/>
      <c r="D25" s="42"/>
      <c r="E25" s="42"/>
      <c r="F25" s="42"/>
      <c r="G25" s="44"/>
      <c r="H25" s="175"/>
      <c r="I25" s="246">
        <f>IF(I24=1,1,0)</f>
        <v>0</v>
      </c>
    </row>
    <row r="26" spans="1:9" s="22" customFormat="1" ht="31.15" hidden="1" x14ac:dyDescent="0.3">
      <c r="A26" s="94" t="s">
        <v>39</v>
      </c>
      <c r="B26" s="45" t="s">
        <v>40</v>
      </c>
      <c r="C26" s="41" t="s">
        <v>19</v>
      </c>
      <c r="D26" s="42"/>
      <c r="E26" s="42">
        <f>'PS - ESCOLA'!E26</f>
        <v>616.41999999999996</v>
      </c>
      <c r="F26" s="42">
        <f>E26*(1+C$1809)</f>
        <v>756.16241400000001</v>
      </c>
      <c r="G26" s="42">
        <f>D26*F26</f>
        <v>0</v>
      </c>
      <c r="H26" s="175"/>
      <c r="I26" s="246">
        <f>IF(D26&lt;&gt;0,1,0)</f>
        <v>0</v>
      </c>
    </row>
    <row r="27" spans="1:9" s="22" customFormat="1" ht="296.45" hidden="1" x14ac:dyDescent="0.3">
      <c r="A27" s="94"/>
      <c r="B27" s="43" t="s">
        <v>41</v>
      </c>
      <c r="C27" s="41"/>
      <c r="D27" s="42"/>
      <c r="E27" s="42"/>
      <c r="F27" s="42"/>
      <c r="G27" s="44"/>
      <c r="H27" s="175"/>
      <c r="I27" s="246">
        <f>IF(I26=1,1,0)</f>
        <v>0</v>
      </c>
    </row>
    <row r="28" spans="1:9" s="22" customFormat="1" hidden="1" x14ac:dyDescent="0.3">
      <c r="A28" s="94"/>
      <c r="B28" s="45"/>
      <c r="C28" s="48"/>
      <c r="D28" s="49"/>
      <c r="E28" s="42"/>
      <c r="F28" s="49"/>
      <c r="G28" s="50"/>
      <c r="H28" s="175"/>
      <c r="I28" s="246">
        <f>IF(I27=1,1,0)</f>
        <v>0</v>
      </c>
    </row>
    <row r="29" spans="1:9" s="22" customFormat="1" hidden="1" x14ac:dyDescent="0.3">
      <c r="A29" s="94" t="s">
        <v>42</v>
      </c>
      <c r="B29" s="45" t="s">
        <v>43</v>
      </c>
      <c r="C29" s="41" t="s">
        <v>19</v>
      </c>
      <c r="D29" s="42"/>
      <c r="E29" s="42">
        <f>'PS - ESCOLA'!E29</f>
        <v>134.41</v>
      </c>
      <c r="F29" s="42">
        <f>E29*(1+C$1809)</f>
        <v>164.88074700000001</v>
      </c>
      <c r="G29" s="42">
        <f>D29*F29</f>
        <v>0</v>
      </c>
      <c r="H29" s="175"/>
      <c r="I29" s="246">
        <f>IF(D29&lt;&gt;0,1,0)</f>
        <v>0</v>
      </c>
    </row>
    <row r="30" spans="1:9" s="22" customFormat="1" ht="93.6" hidden="1" x14ac:dyDescent="0.3">
      <c r="A30" s="94"/>
      <c r="B30" s="43" t="s">
        <v>44</v>
      </c>
      <c r="C30" s="41"/>
      <c r="D30" s="42"/>
      <c r="E30" s="42"/>
      <c r="F30" s="42"/>
      <c r="G30" s="44"/>
      <c r="H30" s="175"/>
      <c r="I30" s="246">
        <f>IF(I29=1,1,0)</f>
        <v>0</v>
      </c>
    </row>
    <row r="31" spans="1:9" s="22" customFormat="1" hidden="1" x14ac:dyDescent="0.3">
      <c r="A31" s="94"/>
      <c r="B31" s="45"/>
      <c r="C31" s="41"/>
      <c r="D31" s="42"/>
      <c r="E31" s="42"/>
      <c r="F31" s="42"/>
      <c r="G31" s="44"/>
      <c r="H31" s="175"/>
      <c r="I31" s="246">
        <f>IF(I30=1,1,0)</f>
        <v>0</v>
      </c>
    </row>
    <row r="32" spans="1:9" s="22" customFormat="1" hidden="1" x14ac:dyDescent="0.3">
      <c r="A32" s="94" t="s">
        <v>45</v>
      </c>
      <c r="B32" s="45" t="s">
        <v>46</v>
      </c>
      <c r="C32" s="41" t="s">
        <v>27</v>
      </c>
      <c r="D32" s="42"/>
      <c r="E32" s="42">
        <f>'PS - ESCOLA'!E32</f>
        <v>1201.96</v>
      </c>
      <c r="F32" s="42">
        <f>E32*(1+C$1809)</f>
        <v>1474.4443320000003</v>
      </c>
      <c r="G32" s="42">
        <f>D32*F32</f>
        <v>0</v>
      </c>
      <c r="H32" s="175"/>
      <c r="I32" s="246">
        <f>IF(D32&lt;&gt;0,1,0)</f>
        <v>0</v>
      </c>
    </row>
    <row r="33" spans="1:9" s="22" customFormat="1" ht="109.5" hidden="1" customHeight="1" x14ac:dyDescent="0.3">
      <c r="A33" s="94"/>
      <c r="B33" s="43" t="s">
        <v>47</v>
      </c>
      <c r="C33" s="41"/>
      <c r="D33" s="42"/>
      <c r="E33" s="42"/>
      <c r="F33" s="42"/>
      <c r="G33" s="44"/>
      <c r="H33" s="175"/>
      <c r="I33" s="246">
        <f>IF(I32=1,1,0)</f>
        <v>0</v>
      </c>
    </row>
    <row r="34" spans="1:9" s="22" customFormat="1" hidden="1" x14ac:dyDescent="0.3">
      <c r="A34" s="94" t="s">
        <v>48</v>
      </c>
      <c r="B34" s="51" t="s">
        <v>49</v>
      </c>
      <c r="C34" s="52" t="s">
        <v>27</v>
      </c>
      <c r="D34" s="42"/>
      <c r="E34" s="42">
        <f>'PS - ESCOLA'!E34</f>
        <v>394.59</v>
      </c>
      <c r="F34" s="42">
        <f>E34*(1+C$1809)</f>
        <v>484.04355300000003</v>
      </c>
      <c r="G34" s="42">
        <f>D34*F34</f>
        <v>0</v>
      </c>
      <c r="H34" s="116"/>
      <c r="I34" s="246">
        <f>IF(D34&lt;&gt;0,1,0)</f>
        <v>0</v>
      </c>
    </row>
    <row r="35" spans="1:9" s="22" customFormat="1" ht="93.6" hidden="1" x14ac:dyDescent="0.3">
      <c r="A35" s="180"/>
      <c r="B35" s="53" t="s">
        <v>50</v>
      </c>
      <c r="C35" s="54"/>
      <c r="D35" s="55"/>
      <c r="E35" s="55"/>
      <c r="F35" s="55"/>
      <c r="G35" s="56"/>
      <c r="H35" s="116"/>
      <c r="I35" s="246">
        <f>IF(I34=1,1,0)</f>
        <v>0</v>
      </c>
    </row>
    <row r="36" spans="1:9" s="22" customFormat="1" hidden="1" x14ac:dyDescent="0.3">
      <c r="A36" s="216"/>
      <c r="B36" s="43"/>
      <c r="C36" s="247"/>
      <c r="D36" s="247"/>
      <c r="E36" s="247"/>
      <c r="F36" s="247"/>
      <c r="G36" s="49"/>
      <c r="H36" s="116"/>
      <c r="I36" s="246">
        <f>IF(I35=1,1,0)</f>
        <v>0</v>
      </c>
    </row>
    <row r="37" spans="1:9" s="22" customFormat="1" hidden="1" x14ac:dyDescent="0.3">
      <c r="A37" s="94" t="s">
        <v>51</v>
      </c>
      <c r="B37" s="57" t="s">
        <v>52</v>
      </c>
      <c r="C37" s="41"/>
      <c r="D37" s="42"/>
      <c r="E37" s="42"/>
      <c r="F37" s="42"/>
      <c r="G37" s="44"/>
      <c r="H37" s="116"/>
      <c r="I37" s="246">
        <f>IF(D39&lt;&gt;0,1,IF(D41&lt;&gt;0,1,IF(D43&lt;&gt;0,1,IF(D45&lt;&gt;0,1,0))))</f>
        <v>0</v>
      </c>
    </row>
    <row r="38" spans="1:9" s="22" customFormat="1" ht="113.25" hidden="1" customHeight="1" x14ac:dyDescent="0.3">
      <c r="A38" s="94"/>
      <c r="B38" s="43" t="s">
        <v>53</v>
      </c>
      <c r="C38" s="41"/>
      <c r="D38" s="42"/>
      <c r="E38" s="42"/>
      <c r="F38" s="42"/>
      <c r="G38" s="44"/>
      <c r="H38" s="175"/>
      <c r="I38" s="246">
        <f>IF(I37=1,1,0)</f>
        <v>0</v>
      </c>
    </row>
    <row r="39" spans="1:9" s="22" customFormat="1" hidden="1" x14ac:dyDescent="0.3">
      <c r="A39" s="94" t="s">
        <v>54</v>
      </c>
      <c r="B39" s="51" t="s">
        <v>55</v>
      </c>
      <c r="C39" s="41" t="s">
        <v>27</v>
      </c>
      <c r="D39" s="42"/>
      <c r="E39" s="42">
        <f>'PS - ESCOLA'!E39</f>
        <v>2983.24</v>
      </c>
      <c r="F39" s="42">
        <f>E39*(1+C$1809)</f>
        <v>3659.540508</v>
      </c>
      <c r="G39" s="42">
        <f>D39*F39</f>
        <v>0</v>
      </c>
      <c r="H39" s="175"/>
      <c r="I39" s="246">
        <f>IF(D39&lt;&gt;0,1,0)</f>
        <v>0</v>
      </c>
    </row>
    <row r="40" spans="1:9" s="22" customFormat="1" hidden="1" x14ac:dyDescent="0.3">
      <c r="A40" s="94"/>
      <c r="B40" s="53"/>
      <c r="C40" s="41"/>
      <c r="D40" s="42"/>
      <c r="E40" s="42"/>
      <c r="F40" s="42"/>
      <c r="G40" s="44"/>
      <c r="H40" s="175"/>
      <c r="I40" s="246">
        <f>IF(I39=1,1,0)</f>
        <v>0</v>
      </c>
    </row>
    <row r="41" spans="1:9" s="22" customFormat="1" ht="31.15" hidden="1" x14ac:dyDescent="0.3">
      <c r="A41" s="94" t="s">
        <v>56</v>
      </c>
      <c r="B41" s="51" t="s">
        <v>57</v>
      </c>
      <c r="C41" s="41" t="s">
        <v>27</v>
      </c>
      <c r="D41" s="42"/>
      <c r="E41" s="42">
        <f>'PS - ESCOLA'!E41</f>
        <v>3454.39</v>
      </c>
      <c r="F41" s="42">
        <f>E41*(1+C$1809)</f>
        <v>4237.5002130000003</v>
      </c>
      <c r="G41" s="42">
        <f>D41*F41</f>
        <v>0</v>
      </c>
      <c r="H41" s="175"/>
      <c r="I41" s="246">
        <f>IF(D41&lt;&gt;0,1,0)</f>
        <v>0</v>
      </c>
    </row>
    <row r="42" spans="1:9" s="22" customFormat="1" hidden="1" x14ac:dyDescent="0.3">
      <c r="A42" s="94"/>
      <c r="B42" s="51"/>
      <c r="C42" s="41"/>
      <c r="D42" s="58"/>
      <c r="E42" s="42"/>
      <c r="F42" s="42"/>
      <c r="G42" s="44"/>
      <c r="H42" s="175"/>
      <c r="I42" s="246">
        <f>IF(I41=1,1,0)</f>
        <v>0</v>
      </c>
    </row>
    <row r="43" spans="1:9" s="22" customFormat="1" ht="31.15" hidden="1" x14ac:dyDescent="0.3">
      <c r="A43" s="94" t="s">
        <v>58</v>
      </c>
      <c r="B43" s="51" t="s">
        <v>59</v>
      </c>
      <c r="C43" s="41" t="s">
        <v>27</v>
      </c>
      <c r="D43" s="42"/>
      <c r="E43" s="42">
        <f>'PS - ESCOLA'!E43</f>
        <v>4580.68</v>
      </c>
      <c r="F43" s="42">
        <f>E43*(1+C$1809)</f>
        <v>5619.1201560000009</v>
      </c>
      <c r="G43" s="42">
        <f>D43*F43</f>
        <v>0</v>
      </c>
      <c r="H43" s="175"/>
      <c r="I43" s="246">
        <f>IF(D43&lt;&gt;0,1,0)</f>
        <v>0</v>
      </c>
    </row>
    <row r="44" spans="1:9" s="22" customFormat="1" hidden="1" x14ac:dyDescent="0.3">
      <c r="A44" s="94"/>
      <c r="B44" s="51"/>
      <c r="C44" s="41"/>
      <c r="D44" s="58"/>
      <c r="E44" s="42"/>
      <c r="F44" s="42"/>
      <c r="G44" s="44"/>
      <c r="H44" s="175"/>
      <c r="I44" s="246">
        <f>IF(I43=1,1,0)</f>
        <v>0</v>
      </c>
    </row>
    <row r="45" spans="1:9" s="22" customFormat="1" ht="31.15" hidden="1" x14ac:dyDescent="0.3">
      <c r="A45" s="94" t="s">
        <v>60</v>
      </c>
      <c r="B45" s="51" t="s">
        <v>61</v>
      </c>
      <c r="C45" s="41" t="s">
        <v>27</v>
      </c>
      <c r="D45" s="42"/>
      <c r="E45" s="42">
        <f>'PS - ESCOLA'!E45</f>
        <v>7794.99</v>
      </c>
      <c r="F45" s="42">
        <f>E45*(1+C$1809)</f>
        <v>9562.1142330000002</v>
      </c>
      <c r="G45" s="42">
        <f>D45*F45</f>
        <v>0</v>
      </c>
      <c r="H45" s="175"/>
      <c r="I45" s="246">
        <f>IF(D45&lt;&gt;0,1,0)</f>
        <v>0</v>
      </c>
    </row>
    <row r="46" spans="1:9" s="22" customFormat="1" hidden="1" x14ac:dyDescent="0.3">
      <c r="A46" s="94"/>
      <c r="B46" s="59"/>
      <c r="C46" s="60"/>
      <c r="D46" s="61"/>
      <c r="E46" s="62"/>
      <c r="F46" s="62"/>
      <c r="G46" s="44"/>
      <c r="H46" s="175"/>
      <c r="I46" s="246">
        <f>IF(I45=1,1,0)</f>
        <v>0</v>
      </c>
    </row>
    <row r="47" spans="1:9" s="22" customFormat="1" hidden="1" x14ac:dyDescent="0.3">
      <c r="A47" s="179" t="s">
        <v>62</v>
      </c>
      <c r="B47" s="63" t="s">
        <v>63</v>
      </c>
      <c r="C47" s="60"/>
      <c r="D47" s="61"/>
      <c r="E47" s="62"/>
      <c r="F47" s="62"/>
      <c r="G47" s="44"/>
      <c r="H47" s="175"/>
      <c r="I47" s="246">
        <f>IF(D50&lt;&gt;0,1,0)</f>
        <v>0</v>
      </c>
    </row>
    <row r="48" spans="1:9" s="22" customFormat="1" ht="93.6" hidden="1" x14ac:dyDescent="0.3">
      <c r="A48" s="179"/>
      <c r="B48" s="53" t="s">
        <v>64</v>
      </c>
      <c r="C48" s="60"/>
      <c r="D48" s="61"/>
      <c r="E48" s="62"/>
      <c r="F48" s="62"/>
      <c r="G48" s="44"/>
      <c r="H48" s="175"/>
      <c r="I48" s="246">
        <f>IF(I47=1,1,0)</f>
        <v>0</v>
      </c>
    </row>
    <row r="49" spans="1:9" s="22" customFormat="1" hidden="1" x14ac:dyDescent="0.3">
      <c r="A49" s="179"/>
      <c r="B49" s="51"/>
      <c r="C49" s="60"/>
      <c r="D49" s="61"/>
      <c r="E49" s="62"/>
      <c r="F49" s="62"/>
      <c r="G49" s="44"/>
      <c r="H49" s="175"/>
      <c r="I49" s="246">
        <f>IF(I48=1,1,0)</f>
        <v>0</v>
      </c>
    </row>
    <row r="50" spans="1:9" s="22" customFormat="1" ht="31.15" hidden="1" x14ac:dyDescent="0.3">
      <c r="A50" s="179" t="s">
        <v>65</v>
      </c>
      <c r="B50" s="51" t="s">
        <v>66</v>
      </c>
      <c r="C50" s="41" t="s">
        <v>27</v>
      </c>
      <c r="D50" s="42"/>
      <c r="E50" s="42">
        <f>'PS - ESCOLA'!E50</f>
        <v>328</v>
      </c>
      <c r="F50" s="42">
        <f>E50*(1+C$1809)</f>
        <v>402.35760000000005</v>
      </c>
      <c r="G50" s="42">
        <f>D50*F50</f>
        <v>0</v>
      </c>
      <c r="H50" s="175"/>
      <c r="I50" s="246">
        <f>IF(D50&lt;&gt;0,1,0)</f>
        <v>0</v>
      </c>
    </row>
    <row r="51" spans="1:9" s="22" customFormat="1" hidden="1" x14ac:dyDescent="0.3">
      <c r="A51" s="94"/>
      <c r="B51" s="59"/>
      <c r="C51" s="60"/>
      <c r="D51" s="61"/>
      <c r="E51" s="62"/>
      <c r="F51" s="62"/>
      <c r="G51" s="44"/>
      <c r="H51" s="175"/>
      <c r="I51" s="246">
        <f>IF(I50=1,1,0)</f>
        <v>0</v>
      </c>
    </row>
    <row r="52" spans="1:9" s="22" customFormat="1" ht="18" customHeight="1" x14ac:dyDescent="0.3">
      <c r="A52" s="223" t="s">
        <v>1968</v>
      </c>
      <c r="B52" s="224"/>
      <c r="C52" s="217"/>
      <c r="D52" s="217"/>
      <c r="E52" s="209" t="s">
        <v>67</v>
      </c>
      <c r="F52" s="217"/>
      <c r="G52" s="248">
        <f>SUM(G8:G51)</f>
        <v>0</v>
      </c>
      <c r="H52" s="175"/>
      <c r="I52" s="245" t="s">
        <v>1973</v>
      </c>
    </row>
    <row r="53" spans="1:9" s="22" customFormat="1" ht="18.75" customHeight="1" x14ac:dyDescent="0.25">
      <c r="A53" s="172" t="s">
        <v>68</v>
      </c>
      <c r="B53" s="228" t="s">
        <v>69</v>
      </c>
      <c r="C53" s="229"/>
      <c r="D53" s="233"/>
      <c r="E53" s="231"/>
      <c r="F53" s="231"/>
      <c r="G53" s="232"/>
      <c r="H53" s="175"/>
      <c r="I53" s="245" t="s">
        <v>1973</v>
      </c>
    </row>
    <row r="54" spans="1:9" s="22" customFormat="1" ht="18.75" hidden="1" customHeight="1" x14ac:dyDescent="0.3">
      <c r="A54" s="94" t="s">
        <v>70</v>
      </c>
      <c r="B54" s="67" t="s">
        <v>71</v>
      </c>
      <c r="C54" s="41" t="s">
        <v>27</v>
      </c>
      <c r="D54" s="42"/>
      <c r="E54" s="42">
        <f>'PS - ESCOLA'!E54</f>
        <v>245.12</v>
      </c>
      <c r="F54" s="42">
        <f>E54*(1+C$1809)</f>
        <v>300.68870400000003</v>
      </c>
      <c r="G54" s="42">
        <f>D54*F54</f>
        <v>0</v>
      </c>
      <c r="H54" s="175"/>
      <c r="I54" s="246">
        <f>IF(D54&lt;&gt;0,1,0)</f>
        <v>0</v>
      </c>
    </row>
    <row r="55" spans="1:9" s="22" customFormat="1" ht="78.75" hidden="1" customHeight="1" x14ac:dyDescent="0.3">
      <c r="A55" s="181"/>
      <c r="B55" s="68" t="s">
        <v>72</v>
      </c>
      <c r="C55" s="69"/>
      <c r="D55" s="58"/>
      <c r="E55" s="42"/>
      <c r="F55" s="42"/>
      <c r="G55" s="44"/>
      <c r="H55" s="182"/>
      <c r="I55" s="246">
        <f>IF(I54=1,1,0)</f>
        <v>0</v>
      </c>
    </row>
    <row r="56" spans="1:9" s="22" customFormat="1" ht="18.75" hidden="1" customHeight="1" x14ac:dyDescent="0.3">
      <c r="A56" s="94"/>
      <c r="B56" s="70"/>
      <c r="C56" s="41"/>
      <c r="D56" s="58"/>
      <c r="E56" s="83"/>
      <c r="F56" s="83"/>
      <c r="G56" s="44"/>
      <c r="H56" s="175"/>
      <c r="I56" s="246">
        <f>IF(I55=1,1,0)</f>
        <v>0</v>
      </c>
    </row>
    <row r="57" spans="1:9" s="22" customFormat="1" ht="18.75" hidden="1" customHeight="1" x14ac:dyDescent="0.3">
      <c r="A57" s="94" t="s">
        <v>73</v>
      </c>
      <c r="B57" s="45" t="s">
        <v>74</v>
      </c>
      <c r="C57" s="41" t="s">
        <v>19</v>
      </c>
      <c r="D57" s="42"/>
      <c r="E57" s="42">
        <f>'PS - ESCOLA'!E57</f>
        <v>3.25</v>
      </c>
      <c r="F57" s="42">
        <f>E57*(1+C$1809)</f>
        <v>3.9867750000000006</v>
      </c>
      <c r="G57" s="42">
        <f>D57*F57</f>
        <v>0</v>
      </c>
      <c r="H57" s="175"/>
      <c r="I57" s="246">
        <f>IF(D57&lt;&gt;0,1,0)</f>
        <v>0</v>
      </c>
    </row>
    <row r="58" spans="1:9" s="22" customFormat="1" ht="63" hidden="1" customHeight="1" x14ac:dyDescent="0.3">
      <c r="A58" s="94"/>
      <c r="B58" s="43" t="s">
        <v>75</v>
      </c>
      <c r="C58" s="41"/>
      <c r="D58" s="58"/>
      <c r="E58" s="83"/>
      <c r="F58" s="83"/>
      <c r="G58" s="44"/>
      <c r="H58" s="183"/>
      <c r="I58" s="246">
        <f>IF(I57=1,1,0)</f>
        <v>0</v>
      </c>
    </row>
    <row r="59" spans="1:9" s="22" customFormat="1" ht="18.75" hidden="1" customHeight="1" x14ac:dyDescent="0.3">
      <c r="A59" s="94"/>
      <c r="B59" s="70"/>
      <c r="C59" s="41"/>
      <c r="D59" s="58"/>
      <c r="E59" s="83"/>
      <c r="F59" s="83"/>
      <c r="G59" s="44"/>
      <c r="H59" s="183"/>
      <c r="I59" s="246">
        <f>IF(I58=1,1,0)</f>
        <v>0</v>
      </c>
    </row>
    <row r="60" spans="1:9" s="22" customFormat="1" ht="31.5" hidden="1" customHeight="1" x14ac:dyDescent="0.3">
      <c r="A60" s="94" t="s">
        <v>76</v>
      </c>
      <c r="B60" s="71" t="s">
        <v>77</v>
      </c>
      <c r="C60" s="41" t="s">
        <v>78</v>
      </c>
      <c r="D60" s="42"/>
      <c r="E60" s="42">
        <f>'PS - ESCOLA'!E60</f>
        <v>150.03</v>
      </c>
      <c r="F60" s="42">
        <f>E60*(1+C$1809)</f>
        <v>184.04180100000002</v>
      </c>
      <c r="G60" s="42">
        <f>D60*F60</f>
        <v>0</v>
      </c>
      <c r="H60" s="175"/>
      <c r="I60" s="246">
        <f>IF(D60&lt;&gt;0,1,0)</f>
        <v>0</v>
      </c>
    </row>
    <row r="61" spans="1:9" s="22" customFormat="1" ht="126.75" hidden="1" customHeight="1" x14ac:dyDescent="0.3">
      <c r="A61" s="94"/>
      <c r="B61" s="68" t="s">
        <v>79</v>
      </c>
      <c r="C61" s="41"/>
      <c r="D61" s="58"/>
      <c r="E61" s="42"/>
      <c r="F61" s="42"/>
      <c r="G61" s="44"/>
      <c r="H61" s="175"/>
      <c r="I61" s="246">
        <f>IF(I60=1,1,0)</f>
        <v>0</v>
      </c>
    </row>
    <row r="62" spans="1:9" s="22" customFormat="1" ht="18.75" hidden="1" customHeight="1" x14ac:dyDescent="0.3">
      <c r="A62" s="94"/>
      <c r="B62" s="68"/>
      <c r="C62" s="41"/>
      <c r="D62" s="58"/>
      <c r="E62" s="42"/>
      <c r="F62" s="42"/>
      <c r="G62" s="44"/>
      <c r="H62" s="175"/>
      <c r="I62" s="246">
        <f>IF(I61=1,1,0)</f>
        <v>0</v>
      </c>
    </row>
    <row r="63" spans="1:9" s="22" customFormat="1" ht="18.75" hidden="1" customHeight="1" x14ac:dyDescent="0.3">
      <c r="A63" s="94" t="s">
        <v>80</v>
      </c>
      <c r="B63" s="71" t="s">
        <v>81</v>
      </c>
      <c r="C63" s="41" t="s">
        <v>19</v>
      </c>
      <c r="D63" s="42"/>
      <c r="E63" s="42">
        <f>'PS - ESCOLA'!E63</f>
        <v>20.45</v>
      </c>
      <c r="F63" s="42">
        <f>E63*(1+C$1809)</f>
        <v>25.086015000000003</v>
      </c>
      <c r="G63" s="42">
        <f>D63*F63</f>
        <v>0</v>
      </c>
      <c r="H63" s="175"/>
      <c r="I63" s="246">
        <f>IF(D63&lt;&gt;0,1,0)</f>
        <v>0</v>
      </c>
    </row>
    <row r="64" spans="1:9" s="22" customFormat="1" ht="126" hidden="1" customHeight="1" x14ac:dyDescent="0.3">
      <c r="A64" s="94"/>
      <c r="B64" s="68" t="s">
        <v>82</v>
      </c>
      <c r="C64" s="41"/>
      <c r="D64" s="58"/>
      <c r="E64" s="42"/>
      <c r="F64" s="42"/>
      <c r="G64" s="44"/>
      <c r="H64" s="175"/>
      <c r="I64" s="246">
        <f>IF(I63=1,1,0)</f>
        <v>0</v>
      </c>
    </row>
    <row r="65" spans="1:9" s="22" customFormat="1" ht="18.75" hidden="1" customHeight="1" x14ac:dyDescent="0.3">
      <c r="A65" s="94"/>
      <c r="B65" s="71"/>
      <c r="C65" s="41"/>
      <c r="D65" s="58"/>
      <c r="E65" s="42"/>
      <c r="F65" s="42"/>
      <c r="G65" s="44"/>
      <c r="H65" s="175"/>
      <c r="I65" s="246">
        <f>IF(I64=1,1,0)</f>
        <v>0</v>
      </c>
    </row>
    <row r="66" spans="1:9" s="22" customFormat="1" ht="21" hidden="1" customHeight="1" x14ac:dyDescent="0.3">
      <c r="A66" s="94" t="s">
        <v>83</v>
      </c>
      <c r="B66" s="71" t="s">
        <v>84</v>
      </c>
      <c r="C66" s="41" t="s">
        <v>78</v>
      </c>
      <c r="D66" s="42"/>
      <c r="E66" s="42">
        <f>'PS - ESCOLA'!E66</f>
        <v>285.77</v>
      </c>
      <c r="F66" s="42">
        <f>E66*(1+C$1809)</f>
        <v>350.554059</v>
      </c>
      <c r="G66" s="42">
        <f>D66*F66</f>
        <v>0</v>
      </c>
      <c r="H66" s="175"/>
      <c r="I66" s="246">
        <f>IF(D66&lt;&gt;0,1,0)</f>
        <v>0</v>
      </c>
    </row>
    <row r="67" spans="1:9" s="22" customFormat="1" ht="110.25" hidden="1" customHeight="1" x14ac:dyDescent="0.3">
      <c r="A67" s="94"/>
      <c r="B67" s="68" t="s">
        <v>85</v>
      </c>
      <c r="C67" s="41"/>
      <c r="D67" s="58"/>
      <c r="E67" s="42"/>
      <c r="F67" s="42"/>
      <c r="G67" s="44"/>
      <c r="H67" s="175"/>
      <c r="I67" s="246">
        <f>IF(I66=1,1,0)</f>
        <v>0</v>
      </c>
    </row>
    <row r="68" spans="1:9" s="22" customFormat="1" ht="18.75" hidden="1" customHeight="1" x14ac:dyDescent="0.3">
      <c r="A68" s="94"/>
      <c r="B68" s="71"/>
      <c r="C68" s="41"/>
      <c r="D68" s="58"/>
      <c r="E68" s="42"/>
      <c r="F68" s="42"/>
      <c r="G68" s="44"/>
      <c r="H68" s="175"/>
      <c r="I68" s="246">
        <f>IF(I67=1,1,0)</f>
        <v>0</v>
      </c>
    </row>
    <row r="69" spans="1:9" s="22" customFormat="1" ht="21" hidden="1" customHeight="1" x14ac:dyDescent="0.3">
      <c r="A69" s="94" t="s">
        <v>86</v>
      </c>
      <c r="B69" s="71" t="s">
        <v>87</v>
      </c>
      <c r="C69" s="41" t="s">
        <v>78</v>
      </c>
      <c r="D69" s="42"/>
      <c r="E69" s="42">
        <f>'PS - ESCOLA'!E69</f>
        <v>242.12</v>
      </c>
      <c r="F69" s="42">
        <f>E69*(1+C$1809)</f>
        <v>297.00860400000005</v>
      </c>
      <c r="G69" s="42">
        <f>D69*F69</f>
        <v>0</v>
      </c>
      <c r="H69" s="175"/>
      <c r="I69" s="246">
        <f>IF(D69&lt;&gt;0,1,0)</f>
        <v>0</v>
      </c>
    </row>
    <row r="70" spans="1:9" s="22" customFormat="1" ht="126" hidden="1" customHeight="1" x14ac:dyDescent="0.3">
      <c r="A70" s="94"/>
      <c r="B70" s="68" t="s">
        <v>88</v>
      </c>
      <c r="C70" s="41"/>
      <c r="D70" s="58"/>
      <c r="E70" s="42"/>
      <c r="F70" s="42"/>
      <c r="G70" s="44"/>
      <c r="H70" s="175"/>
      <c r="I70" s="246">
        <f>IF(I69=1,1,0)</f>
        <v>0</v>
      </c>
    </row>
    <row r="71" spans="1:9" s="22" customFormat="1" ht="18.75" hidden="1" customHeight="1" x14ac:dyDescent="0.3">
      <c r="A71" s="94"/>
      <c r="B71" s="68"/>
      <c r="C71" s="41"/>
      <c r="D71" s="58"/>
      <c r="E71" s="42"/>
      <c r="F71" s="42"/>
      <c r="G71" s="44"/>
      <c r="H71" s="175"/>
      <c r="I71" s="246">
        <f>IF(I70=1,1,0)</f>
        <v>0</v>
      </c>
    </row>
    <row r="72" spans="1:9" s="22" customFormat="1" ht="18.75" hidden="1" customHeight="1" x14ac:dyDescent="0.3">
      <c r="A72" s="94" t="s">
        <v>89</v>
      </c>
      <c r="B72" s="71" t="s">
        <v>90</v>
      </c>
      <c r="C72" s="41" t="s">
        <v>19</v>
      </c>
      <c r="D72" s="42"/>
      <c r="E72" s="42">
        <f>'PS - ESCOLA'!E72</f>
        <v>12.31</v>
      </c>
      <c r="F72" s="42">
        <f>E72*(1+C$1809)</f>
        <v>15.100677000000003</v>
      </c>
      <c r="G72" s="42">
        <f>D72*F72</f>
        <v>0</v>
      </c>
      <c r="H72" s="175"/>
      <c r="I72" s="246">
        <f>IF(D72&lt;&gt;0,1,0)</f>
        <v>0</v>
      </c>
    </row>
    <row r="73" spans="1:9" s="22" customFormat="1" ht="173.25" hidden="1" customHeight="1" x14ac:dyDescent="0.3">
      <c r="A73" s="94"/>
      <c r="B73" s="68" t="s">
        <v>91</v>
      </c>
      <c r="C73" s="41"/>
      <c r="D73" s="58"/>
      <c r="E73" s="42"/>
      <c r="F73" s="42"/>
      <c r="G73" s="44"/>
      <c r="H73" s="175"/>
      <c r="I73" s="246">
        <f>IF(I72=1,1,0)</f>
        <v>0</v>
      </c>
    </row>
    <row r="74" spans="1:9" s="22" customFormat="1" ht="18.75" hidden="1" customHeight="1" x14ac:dyDescent="0.3">
      <c r="A74" s="94"/>
      <c r="B74" s="71"/>
      <c r="C74" s="41"/>
      <c r="D74" s="58"/>
      <c r="E74" s="42"/>
      <c r="F74" s="42"/>
      <c r="G74" s="44"/>
      <c r="H74" s="175"/>
      <c r="I74" s="246">
        <f>IF(I73=1,1,0)</f>
        <v>0</v>
      </c>
    </row>
    <row r="75" spans="1:9" s="22" customFormat="1" ht="18.75" hidden="1" customHeight="1" x14ac:dyDescent="0.3">
      <c r="A75" s="94" t="s">
        <v>92</v>
      </c>
      <c r="B75" s="71" t="s">
        <v>93</v>
      </c>
      <c r="C75" s="41" t="s">
        <v>19</v>
      </c>
      <c r="D75" s="42"/>
      <c r="E75" s="42">
        <f>'PS - ESCOLA'!E75</f>
        <v>20.53</v>
      </c>
      <c r="F75" s="42">
        <f>E75*(1+C$1809)</f>
        <v>25.184151000000004</v>
      </c>
      <c r="G75" s="42">
        <f>D75*F75</f>
        <v>0</v>
      </c>
      <c r="H75" s="175"/>
      <c r="I75" s="246">
        <f>IF(D75&lt;&gt;0,1,0)</f>
        <v>0</v>
      </c>
    </row>
    <row r="76" spans="1:9" s="22" customFormat="1" ht="173.25" hidden="1" customHeight="1" x14ac:dyDescent="0.3">
      <c r="A76" s="94"/>
      <c r="B76" s="68" t="s">
        <v>91</v>
      </c>
      <c r="C76" s="41"/>
      <c r="D76" s="58"/>
      <c r="E76" s="42"/>
      <c r="F76" s="42"/>
      <c r="G76" s="44"/>
      <c r="H76" s="175"/>
      <c r="I76" s="246">
        <f>IF(I75=1,1,0)</f>
        <v>0</v>
      </c>
    </row>
    <row r="77" spans="1:9" s="22" customFormat="1" ht="18.75" hidden="1" customHeight="1" x14ac:dyDescent="0.3">
      <c r="A77" s="94"/>
      <c r="B77" s="71"/>
      <c r="C77" s="41"/>
      <c r="D77" s="58"/>
      <c r="E77" s="42"/>
      <c r="F77" s="42"/>
      <c r="G77" s="44"/>
      <c r="H77" s="175"/>
      <c r="I77" s="246">
        <f>IF(I76=1,1,0)</f>
        <v>0</v>
      </c>
    </row>
    <row r="78" spans="1:9" s="22" customFormat="1" ht="18.75" hidden="1" customHeight="1" x14ac:dyDescent="0.3">
      <c r="A78" s="94" t="s">
        <v>94</v>
      </c>
      <c r="B78" s="71" t="s">
        <v>95</v>
      </c>
      <c r="C78" s="41" t="s">
        <v>19</v>
      </c>
      <c r="D78" s="42"/>
      <c r="E78" s="42">
        <f>'PS - ESCOLA'!E78</f>
        <v>5.7</v>
      </c>
      <c r="F78" s="42">
        <f>E78*(1+C$1809)</f>
        <v>6.9921900000000008</v>
      </c>
      <c r="G78" s="42">
        <f>D78*F78</f>
        <v>0</v>
      </c>
      <c r="H78" s="175"/>
      <c r="I78" s="246">
        <f>IF(D78&lt;&gt;0,1,0)</f>
        <v>0</v>
      </c>
    </row>
    <row r="79" spans="1:9" s="22" customFormat="1" ht="123.75" hidden="1" customHeight="1" x14ac:dyDescent="0.3">
      <c r="A79" s="94"/>
      <c r="B79" s="68" t="s">
        <v>96</v>
      </c>
      <c r="C79" s="41"/>
      <c r="D79" s="58"/>
      <c r="E79" s="42"/>
      <c r="F79" s="42"/>
      <c r="G79" s="44"/>
      <c r="H79" s="175"/>
      <c r="I79" s="246">
        <f>IF(I78=1,1,0)</f>
        <v>0</v>
      </c>
    </row>
    <row r="80" spans="1:9" s="22" customFormat="1" ht="18.75" hidden="1" customHeight="1" x14ac:dyDescent="0.3">
      <c r="A80" s="94"/>
      <c r="B80" s="71"/>
      <c r="C80" s="41"/>
      <c r="D80" s="58"/>
      <c r="E80" s="42"/>
      <c r="F80" s="42"/>
      <c r="G80" s="44"/>
      <c r="H80" s="175"/>
      <c r="I80" s="246">
        <f>IF(I79=1,1,0)</f>
        <v>0</v>
      </c>
    </row>
    <row r="81" spans="1:9" s="22" customFormat="1" ht="31.5" hidden="1" customHeight="1" x14ac:dyDescent="0.3">
      <c r="A81" s="94" t="s">
        <v>97</v>
      </c>
      <c r="B81" s="71" t="s">
        <v>98</v>
      </c>
      <c r="C81" s="41" t="s">
        <v>19</v>
      </c>
      <c r="D81" s="42"/>
      <c r="E81" s="42">
        <f>'PS - ESCOLA'!E81</f>
        <v>12.71</v>
      </c>
      <c r="F81" s="42">
        <f>E81*(1+C$1809)</f>
        <v>15.591357000000002</v>
      </c>
      <c r="G81" s="42">
        <f>D81*F81</f>
        <v>0</v>
      </c>
      <c r="H81" s="175"/>
      <c r="I81" s="246">
        <f>IF(D81&lt;&gt;0,1,0)</f>
        <v>0</v>
      </c>
    </row>
    <row r="82" spans="1:9" s="22" customFormat="1" ht="126" hidden="1" customHeight="1" x14ac:dyDescent="0.3">
      <c r="A82" s="94"/>
      <c r="B82" s="68" t="s">
        <v>99</v>
      </c>
      <c r="C82" s="41"/>
      <c r="D82" s="58"/>
      <c r="E82" s="42"/>
      <c r="F82" s="42"/>
      <c r="G82" s="44"/>
      <c r="H82" s="175"/>
      <c r="I82" s="246">
        <f>IF(I81=1,1,0)</f>
        <v>0</v>
      </c>
    </row>
    <row r="83" spans="1:9" s="22" customFormat="1" ht="18.75" hidden="1" customHeight="1" x14ac:dyDescent="0.3">
      <c r="A83" s="94"/>
      <c r="B83" s="71"/>
      <c r="C83" s="41"/>
      <c r="D83" s="58"/>
      <c r="E83" s="42"/>
      <c r="F83" s="42"/>
      <c r="G83" s="44"/>
      <c r="H83" s="175"/>
      <c r="I83" s="246">
        <f>IF(I82=1,1,0)</f>
        <v>0</v>
      </c>
    </row>
    <row r="84" spans="1:9" s="22" customFormat="1" ht="31.5" hidden="1" customHeight="1" x14ac:dyDescent="0.3">
      <c r="A84" s="94" t="s">
        <v>100</v>
      </c>
      <c r="B84" s="71" t="s">
        <v>101</v>
      </c>
      <c r="C84" s="41" t="s">
        <v>19</v>
      </c>
      <c r="D84" s="42"/>
      <c r="E84" s="42">
        <f>'PS - ESCOLA'!E84</f>
        <v>8.9</v>
      </c>
      <c r="F84" s="42">
        <f>E84*(1+C$1809)</f>
        <v>10.917630000000001</v>
      </c>
      <c r="G84" s="42">
        <f>D84*F84</f>
        <v>0</v>
      </c>
      <c r="H84" s="175"/>
      <c r="I84" s="246">
        <f>IF(D84&lt;&gt;0,1,0)</f>
        <v>0</v>
      </c>
    </row>
    <row r="85" spans="1:9" s="22" customFormat="1" ht="126" hidden="1" customHeight="1" x14ac:dyDescent="0.3">
      <c r="A85" s="94"/>
      <c r="B85" s="68" t="s">
        <v>102</v>
      </c>
      <c r="C85" s="41"/>
      <c r="D85" s="44"/>
      <c r="E85" s="42"/>
      <c r="F85" s="42"/>
      <c r="G85" s="44"/>
      <c r="H85" s="175"/>
      <c r="I85" s="246">
        <f>IF(I84=1,1,0)</f>
        <v>0</v>
      </c>
    </row>
    <row r="86" spans="1:9" s="22" customFormat="1" ht="18.75" hidden="1" customHeight="1" x14ac:dyDescent="0.3">
      <c r="A86" s="94"/>
      <c r="B86" s="71"/>
      <c r="C86" s="41"/>
      <c r="D86" s="58"/>
      <c r="E86" s="42"/>
      <c r="F86" s="42"/>
      <c r="G86" s="44"/>
      <c r="H86" s="175"/>
      <c r="I86" s="246">
        <f>IF(I85=1,1,0)</f>
        <v>0</v>
      </c>
    </row>
    <row r="87" spans="1:9" s="22" customFormat="1" ht="31.5" hidden="1" customHeight="1" x14ac:dyDescent="0.3">
      <c r="A87" s="94" t="s">
        <v>103</v>
      </c>
      <c r="B87" s="71" t="s">
        <v>104</v>
      </c>
      <c r="C87" s="41" t="s">
        <v>19</v>
      </c>
      <c r="D87" s="42"/>
      <c r="E87" s="42">
        <f>'PS - ESCOLA'!E87</f>
        <v>25.11</v>
      </c>
      <c r="F87" s="42">
        <f>E87*(1+C$1809)</f>
        <v>30.802437000000001</v>
      </c>
      <c r="G87" s="42">
        <f>D87*F87</f>
        <v>0</v>
      </c>
      <c r="H87" s="175"/>
      <c r="I87" s="246">
        <f>IF(D87&lt;&gt;0,1,0)</f>
        <v>0</v>
      </c>
    </row>
    <row r="88" spans="1:9" s="22" customFormat="1" ht="120" hidden="1" customHeight="1" x14ac:dyDescent="0.3">
      <c r="A88" s="94"/>
      <c r="B88" s="68" t="s">
        <v>105</v>
      </c>
      <c r="C88" s="41"/>
      <c r="D88" s="58"/>
      <c r="E88" s="42"/>
      <c r="F88" s="42"/>
      <c r="G88" s="44"/>
      <c r="H88" s="175"/>
      <c r="I88" s="246">
        <f>IF(I87=1,1,0)</f>
        <v>0</v>
      </c>
    </row>
    <row r="89" spans="1:9" s="22" customFormat="1" ht="18.75" hidden="1" customHeight="1" x14ac:dyDescent="0.3">
      <c r="A89" s="94"/>
      <c r="B89" s="71"/>
      <c r="C89" s="41"/>
      <c r="D89" s="58"/>
      <c r="E89" s="42"/>
      <c r="F89" s="42"/>
      <c r="G89" s="44"/>
      <c r="H89" s="175"/>
      <c r="I89" s="246">
        <f>IF(I88=1,1,0)</f>
        <v>0</v>
      </c>
    </row>
    <row r="90" spans="1:9" s="22" customFormat="1" ht="31.5" hidden="1" customHeight="1" x14ac:dyDescent="0.3">
      <c r="A90" s="94" t="s">
        <v>106</v>
      </c>
      <c r="B90" s="71" t="s">
        <v>107</v>
      </c>
      <c r="C90" s="41" t="s">
        <v>19</v>
      </c>
      <c r="D90" s="42"/>
      <c r="E90" s="42">
        <f>'PS - ESCOLA'!E90</f>
        <v>22.25</v>
      </c>
      <c r="F90" s="42">
        <f>E90*(1+C$1809)</f>
        <v>27.294075000000003</v>
      </c>
      <c r="G90" s="42">
        <f>D90*F90</f>
        <v>0</v>
      </c>
      <c r="H90" s="175"/>
      <c r="I90" s="246">
        <f>IF(D90&lt;&gt;0,1,0)</f>
        <v>0</v>
      </c>
    </row>
    <row r="91" spans="1:9" s="22" customFormat="1" ht="120" hidden="1" customHeight="1" x14ac:dyDescent="0.3">
      <c r="A91" s="94"/>
      <c r="B91" s="68" t="s">
        <v>108</v>
      </c>
      <c r="C91" s="41"/>
      <c r="D91" s="58"/>
      <c r="E91" s="42"/>
      <c r="F91" s="42"/>
      <c r="G91" s="44"/>
      <c r="H91" s="175"/>
      <c r="I91" s="246">
        <f>IF(I90=1,1,0)</f>
        <v>0</v>
      </c>
    </row>
    <row r="92" spans="1:9" s="22" customFormat="1" ht="18.75" hidden="1" customHeight="1" x14ac:dyDescent="0.3">
      <c r="A92" s="94"/>
      <c r="B92" s="68"/>
      <c r="C92" s="41"/>
      <c r="D92" s="58"/>
      <c r="E92" s="42"/>
      <c r="F92" s="42"/>
      <c r="G92" s="44"/>
      <c r="H92" s="175"/>
      <c r="I92" s="246">
        <f>IF(I91=1,1,0)</f>
        <v>0</v>
      </c>
    </row>
    <row r="93" spans="1:9" s="22" customFormat="1" ht="31.5" hidden="1" customHeight="1" x14ac:dyDescent="0.3">
      <c r="A93" s="94" t="s">
        <v>109</v>
      </c>
      <c r="B93" s="71" t="s">
        <v>110</v>
      </c>
      <c r="C93" s="41" t="s">
        <v>19</v>
      </c>
      <c r="D93" s="42"/>
      <c r="E93" s="42">
        <f>'PS - ESCOLA'!E93</f>
        <v>9.98</v>
      </c>
      <c r="F93" s="42">
        <f>E93*(1+C$1809)</f>
        <v>12.242466000000002</v>
      </c>
      <c r="G93" s="42">
        <f>D93*F93</f>
        <v>0</v>
      </c>
      <c r="H93" s="175"/>
      <c r="I93" s="246">
        <f>IF(D93&lt;&gt;0,1,0)</f>
        <v>0</v>
      </c>
    </row>
    <row r="94" spans="1:9" s="22" customFormat="1" ht="127.5" hidden="1" customHeight="1" x14ac:dyDescent="0.3">
      <c r="A94" s="94"/>
      <c r="B94" s="68" t="s">
        <v>111</v>
      </c>
      <c r="C94" s="41"/>
      <c r="D94" s="58"/>
      <c r="E94" s="42"/>
      <c r="F94" s="42"/>
      <c r="G94" s="44"/>
      <c r="H94" s="175"/>
      <c r="I94" s="246">
        <f>IF(I93=1,1,0)</f>
        <v>0</v>
      </c>
    </row>
    <row r="95" spans="1:9" s="22" customFormat="1" ht="18.75" hidden="1" customHeight="1" x14ac:dyDescent="0.3">
      <c r="A95" s="94"/>
      <c r="B95" s="71"/>
      <c r="C95" s="41"/>
      <c r="D95" s="58"/>
      <c r="E95" s="42"/>
      <c r="F95" s="42"/>
      <c r="G95" s="44"/>
      <c r="H95" s="175"/>
      <c r="I95" s="246">
        <f>IF(I94=1,1,0)</f>
        <v>0</v>
      </c>
    </row>
    <row r="96" spans="1:9" s="22" customFormat="1" ht="31.5" hidden="1" customHeight="1" x14ac:dyDescent="0.3">
      <c r="A96" s="94" t="s">
        <v>112</v>
      </c>
      <c r="B96" s="71" t="s">
        <v>113</v>
      </c>
      <c r="C96" s="41" t="s">
        <v>19</v>
      </c>
      <c r="D96" s="42"/>
      <c r="E96" s="42">
        <f>'PS - ESCOLA'!E96</f>
        <v>14.83</v>
      </c>
      <c r="F96" s="42">
        <f>E96*(1+C$1809)</f>
        <v>18.191961000000003</v>
      </c>
      <c r="G96" s="42">
        <f>D96*F96</f>
        <v>0</v>
      </c>
      <c r="H96" s="175"/>
      <c r="I96" s="246">
        <f>IF(D96&lt;&gt;0,1,0)</f>
        <v>0</v>
      </c>
    </row>
    <row r="97" spans="1:9" s="22" customFormat="1" ht="126" hidden="1" customHeight="1" x14ac:dyDescent="0.3">
      <c r="A97" s="94"/>
      <c r="B97" s="68" t="s">
        <v>114</v>
      </c>
      <c r="C97" s="41"/>
      <c r="D97" s="58"/>
      <c r="E97" s="42"/>
      <c r="F97" s="42"/>
      <c r="G97" s="44"/>
      <c r="H97" s="175"/>
      <c r="I97" s="246">
        <f>IF(I96=1,1,0)</f>
        <v>0</v>
      </c>
    </row>
    <row r="98" spans="1:9" s="22" customFormat="1" ht="18.75" hidden="1" customHeight="1" x14ac:dyDescent="0.3">
      <c r="A98" s="94"/>
      <c r="B98" s="68"/>
      <c r="C98" s="41"/>
      <c r="D98" s="58"/>
      <c r="E98" s="42"/>
      <c r="F98" s="42"/>
      <c r="G98" s="44"/>
      <c r="H98" s="175"/>
      <c r="I98" s="246">
        <f>IF(I97=1,1,0)</f>
        <v>0</v>
      </c>
    </row>
    <row r="99" spans="1:9" s="22" customFormat="1" ht="31.5" hidden="1" customHeight="1" x14ac:dyDescent="0.3">
      <c r="A99" s="94" t="s">
        <v>115</v>
      </c>
      <c r="B99" s="71" t="s">
        <v>116</v>
      </c>
      <c r="C99" s="41" t="s">
        <v>19</v>
      </c>
      <c r="D99" s="42"/>
      <c r="E99" s="42">
        <f>'PS - ESCOLA'!E99</f>
        <v>6.65</v>
      </c>
      <c r="F99" s="42">
        <f>E99*(1+C$1809)</f>
        <v>8.1575550000000021</v>
      </c>
      <c r="G99" s="42">
        <f>D99*F99</f>
        <v>0</v>
      </c>
      <c r="H99" s="183"/>
      <c r="I99" s="246">
        <f>IF(D99&lt;&gt;0,1,0)</f>
        <v>0</v>
      </c>
    </row>
    <row r="100" spans="1:9" s="22" customFormat="1" ht="137.25" hidden="1" customHeight="1" x14ac:dyDescent="0.3">
      <c r="A100" s="94"/>
      <c r="B100" s="68" t="s">
        <v>117</v>
      </c>
      <c r="C100" s="41"/>
      <c r="D100" s="58"/>
      <c r="E100" s="42"/>
      <c r="F100" s="42"/>
      <c r="G100" s="44"/>
      <c r="H100" s="183"/>
      <c r="I100" s="246">
        <f>IF(I99=1,1,0)</f>
        <v>0</v>
      </c>
    </row>
    <row r="101" spans="1:9" s="22" customFormat="1" ht="18.75" hidden="1" customHeight="1" x14ac:dyDescent="0.3">
      <c r="A101" s="94"/>
      <c r="B101" s="68"/>
      <c r="C101" s="41"/>
      <c r="D101" s="58"/>
      <c r="E101" s="42"/>
      <c r="F101" s="42"/>
      <c r="G101" s="44"/>
      <c r="H101" s="175"/>
      <c r="I101" s="246">
        <f>IF(I100=1,1,0)</f>
        <v>0</v>
      </c>
    </row>
    <row r="102" spans="1:9" s="22" customFormat="1" ht="31.5" hidden="1" customHeight="1" x14ac:dyDescent="0.3">
      <c r="A102" s="94" t="s">
        <v>118</v>
      </c>
      <c r="B102" s="71" t="s">
        <v>119</v>
      </c>
      <c r="C102" s="41" t="s">
        <v>19</v>
      </c>
      <c r="D102" s="42"/>
      <c r="E102" s="42">
        <f>'PS - ESCOLA'!E102</f>
        <v>11.12</v>
      </c>
      <c r="F102" s="42">
        <f>E102*(1+C$1809)</f>
        <v>13.640904000000001</v>
      </c>
      <c r="G102" s="42">
        <f>D102*F102</f>
        <v>0</v>
      </c>
      <c r="H102" s="175"/>
      <c r="I102" s="246">
        <f>IF(D102&lt;&gt;0,1,0)</f>
        <v>0</v>
      </c>
    </row>
    <row r="103" spans="1:9" s="22" customFormat="1" ht="126" hidden="1" customHeight="1" x14ac:dyDescent="0.3">
      <c r="A103" s="94"/>
      <c r="B103" s="68" t="s">
        <v>120</v>
      </c>
      <c r="C103" s="41"/>
      <c r="D103" s="58"/>
      <c r="E103" s="42"/>
      <c r="F103" s="42"/>
      <c r="G103" s="44"/>
      <c r="H103" s="175"/>
      <c r="I103" s="246">
        <f>IF(I102=1,1,0)</f>
        <v>0</v>
      </c>
    </row>
    <row r="104" spans="1:9" s="22" customFormat="1" ht="18.75" hidden="1" customHeight="1" x14ac:dyDescent="0.3">
      <c r="A104" s="94"/>
      <c r="B104" s="71"/>
      <c r="C104" s="41"/>
      <c r="D104" s="58"/>
      <c r="E104" s="42"/>
      <c r="F104" s="42"/>
      <c r="G104" s="44"/>
      <c r="H104" s="175"/>
      <c r="I104" s="246">
        <f>IF(I103=1,1,0)</f>
        <v>0</v>
      </c>
    </row>
    <row r="105" spans="1:9" s="22" customFormat="1" ht="31.5" hidden="1" customHeight="1" x14ac:dyDescent="0.3">
      <c r="A105" s="94" t="s">
        <v>121</v>
      </c>
      <c r="B105" s="71" t="s">
        <v>122</v>
      </c>
      <c r="C105" s="41" t="s">
        <v>19</v>
      </c>
      <c r="D105" s="42"/>
      <c r="E105" s="42">
        <f>'PS - ESCOLA'!E105</f>
        <v>4.99</v>
      </c>
      <c r="F105" s="42">
        <f>E105*(1+C$1809)</f>
        <v>6.121233000000001</v>
      </c>
      <c r="G105" s="42">
        <f>D105*F105</f>
        <v>0</v>
      </c>
      <c r="H105" s="183"/>
      <c r="I105" s="246">
        <f>IF(D105&lt;&gt;0,1,0)</f>
        <v>0</v>
      </c>
    </row>
    <row r="106" spans="1:9" s="22" customFormat="1" ht="126" hidden="1" customHeight="1" x14ac:dyDescent="0.3">
      <c r="A106" s="94"/>
      <c r="B106" s="68" t="s">
        <v>123</v>
      </c>
      <c r="C106" s="41"/>
      <c r="D106" s="58"/>
      <c r="E106" s="42"/>
      <c r="F106" s="42"/>
      <c r="G106" s="44"/>
      <c r="H106" s="183"/>
      <c r="I106" s="246">
        <f>IF(I105=1,1,0)</f>
        <v>0</v>
      </c>
    </row>
    <row r="107" spans="1:9" s="22" customFormat="1" ht="18.75" hidden="1" customHeight="1" x14ac:dyDescent="0.3">
      <c r="A107" s="94"/>
      <c r="B107" s="68"/>
      <c r="C107" s="41"/>
      <c r="D107" s="58"/>
      <c r="E107" s="42"/>
      <c r="F107" s="42"/>
      <c r="G107" s="44"/>
      <c r="H107" s="175"/>
      <c r="I107" s="246">
        <f>IF(I106=1,1,0)</f>
        <v>0</v>
      </c>
    </row>
    <row r="108" spans="1:9" s="22" customFormat="1" ht="18.75" hidden="1" customHeight="1" x14ac:dyDescent="0.3">
      <c r="A108" s="94" t="s">
        <v>124</v>
      </c>
      <c r="B108" s="72" t="s">
        <v>125</v>
      </c>
      <c r="C108" s="41" t="s">
        <v>19</v>
      </c>
      <c r="D108" s="42"/>
      <c r="E108" s="42">
        <f>'PS - ESCOLA'!E108</f>
        <v>9.81</v>
      </c>
      <c r="F108" s="42">
        <f>E108*(1+C$1809)</f>
        <v>12.033927000000002</v>
      </c>
      <c r="G108" s="42">
        <f>D108*F108</f>
        <v>0</v>
      </c>
      <c r="H108" s="175"/>
      <c r="I108" s="246">
        <f>IF(D108&lt;&gt;0,1,0)</f>
        <v>0</v>
      </c>
    </row>
    <row r="109" spans="1:9" s="22" customFormat="1" ht="126" hidden="1" customHeight="1" x14ac:dyDescent="0.3">
      <c r="A109" s="94"/>
      <c r="B109" s="68" t="s">
        <v>126</v>
      </c>
      <c r="C109" s="41"/>
      <c r="D109" s="58"/>
      <c r="E109" s="42"/>
      <c r="F109" s="42"/>
      <c r="G109" s="44"/>
      <c r="H109" s="175"/>
      <c r="I109" s="246">
        <f>IF(I108=1,1,0)</f>
        <v>0</v>
      </c>
    </row>
    <row r="110" spans="1:9" s="22" customFormat="1" ht="18.75" hidden="1" customHeight="1" x14ac:dyDescent="0.3">
      <c r="A110" s="94"/>
      <c r="B110" s="71"/>
      <c r="C110" s="41"/>
      <c r="D110" s="58"/>
      <c r="E110" s="42"/>
      <c r="F110" s="42"/>
      <c r="G110" s="44"/>
      <c r="H110" s="175"/>
      <c r="I110" s="246">
        <f>IF(I109=1,1,0)</f>
        <v>0</v>
      </c>
    </row>
    <row r="111" spans="1:9" s="22" customFormat="1" ht="18.75" hidden="1" customHeight="1" x14ac:dyDescent="0.3">
      <c r="A111" s="94" t="s">
        <v>127</v>
      </c>
      <c r="B111" s="71" t="s">
        <v>128</v>
      </c>
      <c r="C111" s="41" t="s">
        <v>19</v>
      </c>
      <c r="D111" s="42"/>
      <c r="E111" s="42">
        <f>'PS - ESCOLA'!E111</f>
        <v>18.88</v>
      </c>
      <c r="F111" s="42">
        <f>E111*(1+C$1809)</f>
        <v>23.160095999999999</v>
      </c>
      <c r="G111" s="42">
        <f>D111*F111</f>
        <v>0</v>
      </c>
      <c r="H111" s="175"/>
      <c r="I111" s="246">
        <f>IF(D111&lt;&gt;0,1,0)</f>
        <v>0</v>
      </c>
    </row>
    <row r="112" spans="1:9" s="22" customFormat="1" ht="110.25" hidden="1" customHeight="1" x14ac:dyDescent="0.3">
      <c r="A112" s="94"/>
      <c r="B112" s="68" t="s">
        <v>129</v>
      </c>
      <c r="C112" s="41"/>
      <c r="D112" s="58"/>
      <c r="E112" s="42"/>
      <c r="F112" s="42"/>
      <c r="G112" s="44"/>
      <c r="H112" s="175"/>
      <c r="I112" s="246">
        <f>IF(I111=1,1,0)</f>
        <v>0</v>
      </c>
    </row>
    <row r="113" spans="1:9" s="22" customFormat="1" ht="18.75" hidden="1" customHeight="1" x14ac:dyDescent="0.3">
      <c r="A113" s="94"/>
      <c r="B113" s="71"/>
      <c r="C113" s="41"/>
      <c r="D113" s="58"/>
      <c r="E113" s="42"/>
      <c r="F113" s="42"/>
      <c r="G113" s="44"/>
      <c r="H113" s="175"/>
      <c r="I113" s="246">
        <f>IF(I112=1,1,0)</f>
        <v>0</v>
      </c>
    </row>
    <row r="114" spans="1:9" s="22" customFormat="1" ht="18.75" hidden="1" customHeight="1" x14ac:dyDescent="0.3">
      <c r="A114" s="94" t="s">
        <v>130</v>
      </c>
      <c r="B114" s="71" t="s">
        <v>131</v>
      </c>
      <c r="C114" s="41" t="s">
        <v>23</v>
      </c>
      <c r="D114" s="42"/>
      <c r="E114" s="42">
        <f>'PS - ESCOLA'!E114</f>
        <v>8.33</v>
      </c>
      <c r="F114" s="42">
        <f>E114*(1+C$1809)</f>
        <v>10.218411000000001</v>
      </c>
      <c r="G114" s="42">
        <f>D114*F114</f>
        <v>0</v>
      </c>
      <c r="H114" s="175"/>
      <c r="I114" s="246">
        <f>IF(D114&lt;&gt;0,1,0)</f>
        <v>0</v>
      </c>
    </row>
    <row r="115" spans="1:9" s="22" customFormat="1" ht="131.25" hidden="1" customHeight="1" x14ac:dyDescent="0.3">
      <c r="A115" s="94"/>
      <c r="B115" s="68" t="s">
        <v>132</v>
      </c>
      <c r="C115" s="41"/>
      <c r="D115" s="58"/>
      <c r="E115" s="42"/>
      <c r="F115" s="42"/>
      <c r="G115" s="44"/>
      <c r="H115" s="175"/>
      <c r="I115" s="246">
        <f>IF(I114=1,1,0)</f>
        <v>0</v>
      </c>
    </row>
    <row r="116" spans="1:9" s="22" customFormat="1" ht="18.75" hidden="1" customHeight="1" x14ac:dyDescent="0.3">
      <c r="A116" s="94"/>
      <c r="B116" s="71"/>
      <c r="C116" s="41"/>
      <c r="D116" s="58"/>
      <c r="E116" s="42"/>
      <c r="F116" s="42"/>
      <c r="G116" s="44"/>
      <c r="H116" s="175"/>
      <c r="I116" s="246">
        <f>IF(I115=1,1,0)</f>
        <v>0</v>
      </c>
    </row>
    <row r="117" spans="1:9" s="22" customFormat="1" ht="18.75" hidden="1" customHeight="1" x14ac:dyDescent="0.3">
      <c r="A117" s="94" t="s">
        <v>133</v>
      </c>
      <c r="B117" s="71" t="s">
        <v>134</v>
      </c>
      <c r="C117" s="41" t="s">
        <v>19</v>
      </c>
      <c r="D117" s="42"/>
      <c r="E117" s="42">
        <f>'PS - ESCOLA'!E117</f>
        <v>17.53</v>
      </c>
      <c r="F117" s="42">
        <f>E117*(1+C$1809)</f>
        <v>21.504051000000004</v>
      </c>
      <c r="G117" s="42">
        <f>D117*F117</f>
        <v>0</v>
      </c>
      <c r="H117" s="175"/>
      <c r="I117" s="246">
        <f>IF(D117&lt;&gt;0,1,0)</f>
        <v>0</v>
      </c>
    </row>
    <row r="118" spans="1:9" s="22" customFormat="1" ht="131.25" hidden="1" customHeight="1" x14ac:dyDescent="0.3">
      <c r="A118" s="94"/>
      <c r="B118" s="68" t="s">
        <v>135</v>
      </c>
      <c r="C118" s="41"/>
      <c r="D118" s="58"/>
      <c r="E118" s="42"/>
      <c r="F118" s="42"/>
      <c r="G118" s="44"/>
      <c r="H118" s="175"/>
      <c r="I118" s="246">
        <f>IF(I117=1,1,0)</f>
        <v>0</v>
      </c>
    </row>
    <row r="119" spans="1:9" s="22" customFormat="1" ht="18.75" hidden="1" customHeight="1" x14ac:dyDescent="0.3">
      <c r="A119" s="94"/>
      <c r="B119" s="71"/>
      <c r="C119" s="41"/>
      <c r="D119" s="58"/>
      <c r="E119" s="42"/>
      <c r="F119" s="42"/>
      <c r="G119" s="44"/>
      <c r="H119" s="175"/>
      <c r="I119" s="246">
        <f>IF(I118=1,1,0)</f>
        <v>0</v>
      </c>
    </row>
    <row r="120" spans="1:9" s="22" customFormat="1" ht="18.75" hidden="1" customHeight="1" x14ac:dyDescent="0.3">
      <c r="A120" s="94" t="s">
        <v>136</v>
      </c>
      <c r="B120" s="71" t="s">
        <v>137</v>
      </c>
      <c r="C120" s="41" t="s">
        <v>19</v>
      </c>
      <c r="D120" s="42"/>
      <c r="E120" s="42">
        <f>'PS - ESCOLA'!E120</f>
        <v>16.36</v>
      </c>
      <c r="F120" s="42">
        <f>E120*(1+C$1809)</f>
        <v>20.068812000000001</v>
      </c>
      <c r="G120" s="42">
        <f>D120*F120</f>
        <v>0</v>
      </c>
      <c r="H120" s="175"/>
      <c r="I120" s="246">
        <f>IF(D120&lt;&gt;0,1,0)</f>
        <v>0</v>
      </c>
    </row>
    <row r="121" spans="1:9" s="22" customFormat="1" ht="138.75" hidden="1" customHeight="1" x14ac:dyDescent="0.3">
      <c r="A121" s="94"/>
      <c r="B121" s="68" t="s">
        <v>138</v>
      </c>
      <c r="C121" s="41"/>
      <c r="D121" s="58"/>
      <c r="E121" s="42"/>
      <c r="F121" s="42"/>
      <c r="G121" s="44"/>
      <c r="H121" s="175"/>
      <c r="I121" s="246">
        <f>IF(I120=1,1,0)</f>
        <v>0</v>
      </c>
    </row>
    <row r="122" spans="1:9" s="22" customFormat="1" ht="18.75" hidden="1" customHeight="1" x14ac:dyDescent="0.3">
      <c r="A122" s="94"/>
      <c r="B122" s="71"/>
      <c r="C122" s="41"/>
      <c r="D122" s="58"/>
      <c r="E122" s="42"/>
      <c r="F122" s="42"/>
      <c r="G122" s="44"/>
      <c r="H122" s="175"/>
      <c r="I122" s="246">
        <f>IF(I121=1,1,0)</f>
        <v>0</v>
      </c>
    </row>
    <row r="123" spans="1:9" s="22" customFormat="1" ht="18.75" hidden="1" customHeight="1" x14ac:dyDescent="0.3">
      <c r="A123" s="94" t="s">
        <v>139</v>
      </c>
      <c r="B123" s="71" t="s">
        <v>140</v>
      </c>
      <c r="C123" s="41" t="s">
        <v>19</v>
      </c>
      <c r="D123" s="42"/>
      <c r="E123" s="42">
        <f>'PS - ESCOLA'!E123</f>
        <v>22.31</v>
      </c>
      <c r="F123" s="42">
        <f>E123*(1+C$1809)</f>
        <v>27.367677</v>
      </c>
      <c r="G123" s="42">
        <f>D123*F123</f>
        <v>0</v>
      </c>
      <c r="H123" s="175"/>
      <c r="I123" s="246">
        <f>IF(D123&lt;&gt;0,1,0)</f>
        <v>0</v>
      </c>
    </row>
    <row r="124" spans="1:9" s="22" customFormat="1" ht="141.75" hidden="1" customHeight="1" x14ac:dyDescent="0.3">
      <c r="A124" s="94"/>
      <c r="B124" s="68" t="s">
        <v>141</v>
      </c>
      <c r="C124" s="41"/>
      <c r="D124" s="58"/>
      <c r="E124" s="42"/>
      <c r="F124" s="42"/>
      <c r="G124" s="44"/>
      <c r="H124" s="175"/>
      <c r="I124" s="246">
        <f>IF(I123=1,1,0)</f>
        <v>0</v>
      </c>
    </row>
    <row r="125" spans="1:9" s="22" customFormat="1" ht="18.75" hidden="1" customHeight="1" x14ac:dyDescent="0.3">
      <c r="A125" s="94"/>
      <c r="B125" s="71"/>
      <c r="C125" s="41"/>
      <c r="D125" s="58"/>
      <c r="E125" s="42"/>
      <c r="F125" s="42"/>
      <c r="G125" s="44"/>
      <c r="H125" s="175"/>
      <c r="I125" s="246">
        <f>IF(I124=1,1,0)</f>
        <v>0</v>
      </c>
    </row>
    <row r="126" spans="1:9" s="22" customFormat="1" ht="18.75" hidden="1" customHeight="1" x14ac:dyDescent="0.3">
      <c r="A126" s="94" t="s">
        <v>142</v>
      </c>
      <c r="B126" s="71" t="s">
        <v>143</v>
      </c>
      <c r="C126" s="41" t="s">
        <v>19</v>
      </c>
      <c r="D126" s="42"/>
      <c r="E126" s="42">
        <f>'PS - ESCOLA'!E126</f>
        <v>21.35</v>
      </c>
      <c r="F126" s="42">
        <f>E126*(1+C$1809)</f>
        <v>26.190045000000005</v>
      </c>
      <c r="G126" s="42">
        <f>D126*F126</f>
        <v>0</v>
      </c>
      <c r="H126" s="175"/>
      <c r="I126" s="246">
        <f>IF(D126&lt;&gt;0,1,0)</f>
        <v>0</v>
      </c>
    </row>
    <row r="127" spans="1:9" s="22" customFormat="1" ht="137.25" hidden="1" customHeight="1" x14ac:dyDescent="0.3">
      <c r="A127" s="94"/>
      <c r="B127" s="68" t="s">
        <v>144</v>
      </c>
      <c r="C127" s="41"/>
      <c r="D127" s="58"/>
      <c r="E127" s="42"/>
      <c r="F127" s="42"/>
      <c r="G127" s="44"/>
      <c r="H127" s="175"/>
      <c r="I127" s="246">
        <f>IF(I126=1,1,0)</f>
        <v>0</v>
      </c>
    </row>
    <row r="128" spans="1:9" s="22" customFormat="1" ht="18.75" hidden="1" customHeight="1" x14ac:dyDescent="0.3">
      <c r="A128" s="94"/>
      <c r="B128" s="71"/>
      <c r="C128" s="41"/>
      <c r="D128" s="58"/>
      <c r="E128" s="42"/>
      <c r="F128" s="42"/>
      <c r="G128" s="44"/>
      <c r="H128" s="175"/>
      <c r="I128" s="246">
        <f>IF(I127=1,1,0)</f>
        <v>0</v>
      </c>
    </row>
    <row r="129" spans="1:9" s="22" customFormat="1" ht="18.75" hidden="1" customHeight="1" x14ac:dyDescent="0.3">
      <c r="A129" s="94" t="s">
        <v>145</v>
      </c>
      <c r="B129" s="71" t="s">
        <v>146</v>
      </c>
      <c r="C129" s="41" t="s">
        <v>19</v>
      </c>
      <c r="D129" s="42"/>
      <c r="E129" s="42">
        <f>'PS - ESCOLA'!E129</f>
        <v>24.55</v>
      </c>
      <c r="F129" s="42">
        <f>E129*(1+C$1809)</f>
        <v>30.115485000000003</v>
      </c>
      <c r="G129" s="42">
        <f>D129*F129</f>
        <v>0</v>
      </c>
      <c r="H129" s="175"/>
      <c r="I129" s="246">
        <f>IF(D129&lt;&gt;0,1,0)</f>
        <v>0</v>
      </c>
    </row>
    <row r="130" spans="1:9" s="22" customFormat="1" ht="125.25" hidden="1" customHeight="1" x14ac:dyDescent="0.3">
      <c r="A130" s="94"/>
      <c r="B130" s="68" t="s">
        <v>147</v>
      </c>
      <c r="C130" s="41"/>
      <c r="D130" s="58"/>
      <c r="E130" s="42"/>
      <c r="F130" s="42"/>
      <c r="G130" s="44"/>
      <c r="H130" s="175"/>
      <c r="I130" s="246">
        <f>IF(I129=1,1,0)</f>
        <v>0</v>
      </c>
    </row>
    <row r="131" spans="1:9" s="22" customFormat="1" ht="18.75" hidden="1" customHeight="1" x14ac:dyDescent="0.3">
      <c r="A131" s="94"/>
      <c r="B131" s="71"/>
      <c r="C131" s="41"/>
      <c r="D131" s="58"/>
      <c r="E131" s="42"/>
      <c r="F131" s="42"/>
      <c r="G131" s="44"/>
      <c r="H131" s="175"/>
      <c r="I131" s="246">
        <f>IF(I130=1,1,0)</f>
        <v>0</v>
      </c>
    </row>
    <row r="132" spans="1:9" s="22" customFormat="1" ht="18.75" hidden="1" customHeight="1" x14ac:dyDescent="0.3">
      <c r="A132" s="94" t="s">
        <v>148</v>
      </c>
      <c r="B132" s="71" t="s">
        <v>149</v>
      </c>
      <c r="C132" s="41" t="s">
        <v>19</v>
      </c>
      <c r="D132" s="42"/>
      <c r="E132" s="42">
        <f>'PS - ESCOLA'!E132</f>
        <v>18.329999999999998</v>
      </c>
      <c r="F132" s="42">
        <f>E132*(1+C$1809)</f>
        <v>22.485410999999999</v>
      </c>
      <c r="G132" s="42">
        <f>D132*F132</f>
        <v>0</v>
      </c>
      <c r="H132" s="175"/>
      <c r="I132" s="246">
        <f>IF(D132&lt;&gt;0,1,0)</f>
        <v>0</v>
      </c>
    </row>
    <row r="133" spans="1:9" s="22" customFormat="1" ht="126" hidden="1" customHeight="1" x14ac:dyDescent="0.3">
      <c r="A133" s="94"/>
      <c r="B133" s="73" t="s">
        <v>150</v>
      </c>
      <c r="C133" s="41"/>
      <c r="D133" s="58"/>
      <c r="E133" s="42"/>
      <c r="F133" s="42"/>
      <c r="G133" s="44"/>
      <c r="H133" s="175"/>
      <c r="I133" s="246">
        <f>IF(I132=1,1,0)</f>
        <v>0</v>
      </c>
    </row>
    <row r="134" spans="1:9" s="22" customFormat="1" ht="18.75" hidden="1" customHeight="1" x14ac:dyDescent="0.3">
      <c r="A134" s="94"/>
      <c r="B134" s="67"/>
      <c r="C134" s="41"/>
      <c r="D134" s="58"/>
      <c r="E134" s="42"/>
      <c r="F134" s="42"/>
      <c r="G134" s="44"/>
      <c r="H134" s="175"/>
      <c r="I134" s="246">
        <f>IF(I133=1,1,0)</f>
        <v>0</v>
      </c>
    </row>
    <row r="135" spans="1:9" s="22" customFormat="1" ht="18.75" hidden="1" customHeight="1" x14ac:dyDescent="0.3">
      <c r="A135" s="94" t="s">
        <v>151</v>
      </c>
      <c r="B135" s="67" t="s">
        <v>152</v>
      </c>
      <c r="C135" s="41" t="s">
        <v>19</v>
      </c>
      <c r="D135" s="42"/>
      <c r="E135" s="42">
        <f>'PS - ESCOLA'!E135</f>
        <v>8.67</v>
      </c>
      <c r="F135" s="42">
        <f>E135*(1+C$1809)</f>
        <v>10.635489000000002</v>
      </c>
      <c r="G135" s="42">
        <f>D135*F135</f>
        <v>0</v>
      </c>
      <c r="H135" s="175"/>
      <c r="I135" s="246">
        <f>IF(D135&lt;&gt;0,1,0)</f>
        <v>0</v>
      </c>
    </row>
    <row r="136" spans="1:9" s="22" customFormat="1" ht="141.75" hidden="1" customHeight="1" x14ac:dyDescent="0.3">
      <c r="A136" s="94"/>
      <c r="B136" s="73" t="s">
        <v>153</v>
      </c>
      <c r="C136" s="41"/>
      <c r="D136" s="58"/>
      <c r="E136" s="42"/>
      <c r="F136" s="42"/>
      <c r="G136" s="44"/>
      <c r="H136" s="175"/>
      <c r="I136" s="246">
        <f>IF(I135=1,1,0)</f>
        <v>0</v>
      </c>
    </row>
    <row r="137" spans="1:9" s="22" customFormat="1" ht="18.75" hidden="1" customHeight="1" x14ac:dyDescent="0.3">
      <c r="A137" s="94"/>
      <c r="B137" s="73"/>
      <c r="C137" s="41"/>
      <c r="D137" s="58"/>
      <c r="E137" s="42"/>
      <c r="F137" s="42"/>
      <c r="G137" s="44"/>
      <c r="H137" s="175"/>
      <c r="I137" s="246">
        <f>IF(I136=1,1,0)</f>
        <v>0</v>
      </c>
    </row>
    <row r="138" spans="1:9" s="22" customFormat="1" ht="31.5" hidden="1" customHeight="1" x14ac:dyDescent="0.3">
      <c r="A138" s="94" t="s">
        <v>154</v>
      </c>
      <c r="B138" s="67" t="s">
        <v>155</v>
      </c>
      <c r="C138" s="41" t="s">
        <v>19</v>
      </c>
      <c r="D138" s="42"/>
      <c r="E138" s="42">
        <f>'PS - ESCOLA'!E138</f>
        <v>20.45</v>
      </c>
      <c r="F138" s="42">
        <f>E138*(1+C$1809)</f>
        <v>25.086015000000003</v>
      </c>
      <c r="G138" s="42">
        <f>D138*F138</f>
        <v>0</v>
      </c>
      <c r="H138" s="175"/>
      <c r="I138" s="246">
        <f>IF(D138&lt;&gt;0,1,0)</f>
        <v>0</v>
      </c>
    </row>
    <row r="139" spans="1:9" s="22" customFormat="1" ht="126" hidden="1" customHeight="1" x14ac:dyDescent="0.3">
      <c r="A139" s="94"/>
      <c r="B139" s="68" t="s">
        <v>156</v>
      </c>
      <c r="C139" s="41"/>
      <c r="D139" s="58"/>
      <c r="E139" s="42"/>
      <c r="F139" s="42"/>
      <c r="G139" s="44"/>
      <c r="H139" s="175"/>
      <c r="I139" s="246">
        <f>IF(I138=1,1,0)</f>
        <v>0</v>
      </c>
    </row>
    <row r="140" spans="1:9" s="22" customFormat="1" ht="18.75" hidden="1" customHeight="1" x14ac:dyDescent="0.3">
      <c r="A140" s="94"/>
      <c r="B140" s="73"/>
      <c r="C140" s="41"/>
      <c r="D140" s="58"/>
      <c r="E140" s="42"/>
      <c r="F140" s="42"/>
      <c r="G140" s="44"/>
      <c r="H140" s="175"/>
      <c r="I140" s="246">
        <f>IF(I139=1,1,0)</f>
        <v>0</v>
      </c>
    </row>
    <row r="141" spans="1:9" s="22" customFormat="1" ht="18.75" hidden="1" customHeight="1" x14ac:dyDescent="0.3">
      <c r="A141" s="94" t="s">
        <v>157</v>
      </c>
      <c r="B141" s="67" t="s">
        <v>158</v>
      </c>
      <c r="C141" s="41" t="s">
        <v>19</v>
      </c>
      <c r="D141" s="42"/>
      <c r="E141" s="42">
        <f>'PS - ESCOLA'!E141</f>
        <v>14.17</v>
      </c>
      <c r="F141" s="42">
        <f>E141*(1+C$1809)</f>
        <v>17.382339000000002</v>
      </c>
      <c r="G141" s="42">
        <f>D141*F141</f>
        <v>0</v>
      </c>
      <c r="H141" s="175"/>
      <c r="I141" s="246">
        <f>IF(D141&lt;&gt;0,1,0)</f>
        <v>0</v>
      </c>
    </row>
    <row r="142" spans="1:9" s="22" customFormat="1" ht="141.75" hidden="1" customHeight="1" x14ac:dyDescent="0.3">
      <c r="A142" s="94"/>
      <c r="B142" s="68" t="s">
        <v>159</v>
      </c>
      <c r="C142" s="41"/>
      <c r="D142" s="58"/>
      <c r="E142" s="42"/>
      <c r="F142" s="42"/>
      <c r="G142" s="44"/>
      <c r="H142" s="175"/>
      <c r="I142" s="246">
        <f>IF(I141=1,1,0)</f>
        <v>0</v>
      </c>
    </row>
    <row r="143" spans="1:9" s="22" customFormat="1" ht="18.75" hidden="1" customHeight="1" x14ac:dyDescent="0.3">
      <c r="A143" s="94"/>
      <c r="B143" s="67"/>
      <c r="C143" s="41"/>
      <c r="D143" s="58"/>
      <c r="E143" s="42"/>
      <c r="F143" s="42"/>
      <c r="G143" s="44"/>
      <c r="H143" s="175"/>
      <c r="I143" s="246">
        <f>IF(I142=1,1,0)</f>
        <v>0</v>
      </c>
    </row>
    <row r="144" spans="1:9" s="22" customFormat="1" ht="18.75" hidden="1" customHeight="1" x14ac:dyDescent="0.3">
      <c r="A144" s="94" t="s">
        <v>160</v>
      </c>
      <c r="B144" s="74" t="s">
        <v>161</v>
      </c>
      <c r="C144" s="41" t="s">
        <v>19</v>
      </c>
      <c r="D144" s="42"/>
      <c r="E144" s="42">
        <f>'PS - ESCOLA'!E144</f>
        <v>8.91</v>
      </c>
      <c r="F144" s="42">
        <f>E144*(1+C$1809)</f>
        <v>10.929897</v>
      </c>
      <c r="G144" s="42">
        <f>D144*F144</f>
        <v>0</v>
      </c>
      <c r="H144" s="175"/>
      <c r="I144" s="246">
        <f>IF(D144&lt;&gt;0,1,0)</f>
        <v>0</v>
      </c>
    </row>
    <row r="145" spans="1:9" s="22" customFormat="1" ht="126" hidden="1" customHeight="1" x14ac:dyDescent="0.3">
      <c r="A145" s="94"/>
      <c r="B145" s="75" t="s">
        <v>162</v>
      </c>
      <c r="C145" s="41"/>
      <c r="D145" s="58"/>
      <c r="E145" s="76"/>
      <c r="F145" s="76"/>
      <c r="G145" s="44"/>
      <c r="H145" s="175"/>
      <c r="I145" s="246">
        <f>IF(I144=1,1,0)</f>
        <v>0</v>
      </c>
    </row>
    <row r="146" spans="1:9" s="22" customFormat="1" ht="18.75" hidden="1" customHeight="1" x14ac:dyDescent="0.3">
      <c r="A146" s="94"/>
      <c r="B146" s="75"/>
      <c r="C146" s="41"/>
      <c r="D146" s="58"/>
      <c r="E146" s="76"/>
      <c r="F146" s="76"/>
      <c r="G146" s="44"/>
      <c r="H146" s="175"/>
      <c r="I146" s="246">
        <f>IF(I145=1,1,0)</f>
        <v>0</v>
      </c>
    </row>
    <row r="147" spans="1:9" s="22" customFormat="1" ht="18.75" hidden="1" customHeight="1" x14ac:dyDescent="0.3">
      <c r="A147" s="94" t="s">
        <v>163</v>
      </c>
      <c r="B147" s="74" t="s">
        <v>164</v>
      </c>
      <c r="C147" s="41" t="s">
        <v>27</v>
      </c>
      <c r="D147" s="42"/>
      <c r="E147" s="42">
        <f>'PS - ESCOLA'!E147</f>
        <v>17.27</v>
      </c>
      <c r="F147" s="42">
        <f>E147*(1+C$1809)</f>
        <v>21.185109000000001</v>
      </c>
      <c r="G147" s="42">
        <f>D147*F147</f>
        <v>0</v>
      </c>
      <c r="H147" s="175"/>
      <c r="I147" s="246">
        <f>IF(D147&lt;&gt;0,1,0)</f>
        <v>0</v>
      </c>
    </row>
    <row r="148" spans="1:9" s="22" customFormat="1" ht="125.25" hidden="1" customHeight="1" x14ac:dyDescent="0.3">
      <c r="A148" s="94"/>
      <c r="B148" s="75" t="s">
        <v>165</v>
      </c>
      <c r="C148" s="41"/>
      <c r="D148" s="58"/>
      <c r="E148" s="42"/>
      <c r="F148" s="76"/>
      <c r="G148" s="44"/>
      <c r="H148" s="175"/>
      <c r="I148" s="246">
        <f>IF(I147=1,1,0)</f>
        <v>0</v>
      </c>
    </row>
    <row r="149" spans="1:9" s="22" customFormat="1" ht="18.75" hidden="1" customHeight="1" x14ac:dyDescent="0.3">
      <c r="A149" s="94"/>
      <c r="B149" s="74"/>
      <c r="C149" s="41"/>
      <c r="D149" s="58"/>
      <c r="E149" s="42"/>
      <c r="F149" s="76"/>
      <c r="G149" s="44"/>
      <c r="H149" s="175"/>
      <c r="I149" s="246">
        <f>IF(I148=1,1,0)</f>
        <v>0</v>
      </c>
    </row>
    <row r="150" spans="1:9" s="22" customFormat="1" ht="18.75" hidden="1" customHeight="1" x14ac:dyDescent="0.3">
      <c r="A150" s="94" t="s">
        <v>166</v>
      </c>
      <c r="B150" s="74" t="s">
        <v>167</v>
      </c>
      <c r="C150" s="41" t="s">
        <v>19</v>
      </c>
      <c r="D150" s="42"/>
      <c r="E150" s="42">
        <f>'PS - ESCOLA'!E150</f>
        <v>9.8800000000000008</v>
      </c>
      <c r="F150" s="42">
        <f>E150*(1+C$1809)</f>
        <v>12.119796000000003</v>
      </c>
      <c r="G150" s="42">
        <f>D150*F150</f>
        <v>0</v>
      </c>
      <c r="H150" s="175"/>
      <c r="I150" s="246">
        <f>IF(D150&lt;&gt;0,1,0)</f>
        <v>0</v>
      </c>
    </row>
    <row r="151" spans="1:9" s="22" customFormat="1" ht="139.5" hidden="1" customHeight="1" x14ac:dyDescent="0.3">
      <c r="A151" s="94"/>
      <c r="B151" s="75" t="s">
        <v>168</v>
      </c>
      <c r="C151" s="41"/>
      <c r="D151" s="58"/>
      <c r="E151" s="42"/>
      <c r="F151" s="76"/>
      <c r="G151" s="44"/>
      <c r="H151" s="175"/>
      <c r="I151" s="246">
        <f>IF(I150=1,1,0)</f>
        <v>0</v>
      </c>
    </row>
    <row r="152" spans="1:9" s="22" customFormat="1" ht="18.75" hidden="1" customHeight="1" x14ac:dyDescent="0.3">
      <c r="A152" s="94"/>
      <c r="B152" s="75"/>
      <c r="C152" s="41"/>
      <c r="D152" s="58"/>
      <c r="E152" s="42"/>
      <c r="F152" s="76"/>
      <c r="G152" s="44"/>
      <c r="H152" s="175"/>
      <c r="I152" s="246">
        <f>IF(I151=1,1,0)</f>
        <v>0</v>
      </c>
    </row>
    <row r="153" spans="1:9" s="22" customFormat="1" ht="18.75" hidden="1" customHeight="1" x14ac:dyDescent="0.3">
      <c r="A153" s="94" t="s">
        <v>169</v>
      </c>
      <c r="B153" s="74" t="s">
        <v>170</v>
      </c>
      <c r="C153" s="41" t="s">
        <v>23</v>
      </c>
      <c r="D153" s="42"/>
      <c r="E153" s="42">
        <f>'PS - ESCOLA'!E153</f>
        <v>4.5999999999999996</v>
      </c>
      <c r="F153" s="42">
        <f>E153*(1+C$1809)</f>
        <v>5.6428200000000004</v>
      </c>
      <c r="G153" s="42">
        <f>D153*F153</f>
        <v>0</v>
      </c>
      <c r="H153" s="175"/>
      <c r="I153" s="246">
        <f>IF(D153&lt;&gt;0,1,0)</f>
        <v>0</v>
      </c>
    </row>
    <row r="154" spans="1:9" s="22" customFormat="1" ht="141.75" hidden="1" customHeight="1" x14ac:dyDescent="0.3">
      <c r="A154" s="94"/>
      <c r="B154" s="73" t="s">
        <v>171</v>
      </c>
      <c r="C154" s="41"/>
      <c r="D154" s="58"/>
      <c r="E154" s="42"/>
      <c r="F154" s="76"/>
      <c r="G154" s="44"/>
      <c r="H154" s="175"/>
      <c r="I154" s="246">
        <f>IF(I153=1,1,0)</f>
        <v>0</v>
      </c>
    </row>
    <row r="155" spans="1:9" s="22" customFormat="1" ht="18.75" hidden="1" customHeight="1" x14ac:dyDescent="0.3">
      <c r="A155" s="94"/>
      <c r="B155" s="75"/>
      <c r="C155" s="41"/>
      <c r="D155" s="58"/>
      <c r="E155" s="42"/>
      <c r="F155" s="76"/>
      <c r="G155" s="44"/>
      <c r="H155" s="175"/>
      <c r="I155" s="246">
        <f>IF(I154=1,1,0)</f>
        <v>0</v>
      </c>
    </row>
    <row r="156" spans="1:9" s="22" customFormat="1" ht="18.75" hidden="1" customHeight="1" x14ac:dyDescent="0.3">
      <c r="A156" s="94" t="s">
        <v>172</v>
      </c>
      <c r="B156" s="74" t="s">
        <v>173</v>
      </c>
      <c r="C156" s="41" t="s">
        <v>27</v>
      </c>
      <c r="D156" s="42"/>
      <c r="E156" s="42">
        <f>'PS - ESCOLA'!E156</f>
        <v>42.58</v>
      </c>
      <c r="F156" s="42">
        <f>E156*(1+C$1809)</f>
        <v>52.232886000000001</v>
      </c>
      <c r="G156" s="42">
        <f>D156*F156</f>
        <v>0</v>
      </c>
      <c r="H156" s="175"/>
      <c r="I156" s="246">
        <f>IF(D156&lt;&gt;0,1,0)</f>
        <v>0</v>
      </c>
    </row>
    <row r="157" spans="1:9" s="22" customFormat="1" ht="135" hidden="1" customHeight="1" x14ac:dyDescent="0.3">
      <c r="A157" s="94"/>
      <c r="B157" s="73" t="s">
        <v>174</v>
      </c>
      <c r="C157" s="41"/>
      <c r="D157" s="58"/>
      <c r="E157" s="42"/>
      <c r="F157" s="76"/>
      <c r="G157" s="44"/>
      <c r="H157" s="175"/>
      <c r="I157" s="246">
        <f>IF(I156=1,1,0)</f>
        <v>0</v>
      </c>
    </row>
    <row r="158" spans="1:9" s="22" customFormat="1" ht="18.75" hidden="1" customHeight="1" x14ac:dyDescent="0.3">
      <c r="A158" s="94"/>
      <c r="B158" s="75"/>
      <c r="C158" s="41"/>
      <c r="D158" s="58"/>
      <c r="E158" s="42"/>
      <c r="F158" s="76"/>
      <c r="G158" s="44"/>
      <c r="H158" s="175"/>
      <c r="I158" s="246">
        <f>IF(I157=1,1,0)</f>
        <v>0</v>
      </c>
    </row>
    <row r="159" spans="1:9" s="22" customFormat="1" ht="18.75" hidden="1" customHeight="1" x14ac:dyDescent="0.3">
      <c r="A159" s="94" t="s">
        <v>175</v>
      </c>
      <c r="B159" s="77" t="s">
        <v>176</v>
      </c>
      <c r="C159" s="41" t="s">
        <v>19</v>
      </c>
      <c r="D159" s="42"/>
      <c r="E159" s="42">
        <f>'PS - ESCOLA'!E159</f>
        <v>53.08</v>
      </c>
      <c r="F159" s="42">
        <f>E159*(1+C$1809)</f>
        <v>65.113236000000001</v>
      </c>
      <c r="G159" s="42">
        <f>D159*F159</f>
        <v>0</v>
      </c>
      <c r="H159" s="175"/>
      <c r="I159" s="246">
        <f>IF(D159&lt;&gt;0,1,0)</f>
        <v>0</v>
      </c>
    </row>
    <row r="160" spans="1:9" s="22" customFormat="1" ht="141.75" hidden="1" customHeight="1" x14ac:dyDescent="0.3">
      <c r="A160" s="94"/>
      <c r="B160" s="78" t="s">
        <v>177</v>
      </c>
      <c r="C160" s="41"/>
      <c r="D160" s="58"/>
      <c r="E160" s="42"/>
      <c r="F160" s="42"/>
      <c r="G160" s="44"/>
      <c r="H160" s="175"/>
      <c r="I160" s="246">
        <f>IF(I159=1,1,0)</f>
        <v>0</v>
      </c>
    </row>
    <row r="161" spans="1:9" s="22" customFormat="1" ht="18.75" hidden="1" customHeight="1" x14ac:dyDescent="0.3">
      <c r="A161" s="184"/>
      <c r="B161" s="68"/>
      <c r="C161" s="69"/>
      <c r="D161" s="58"/>
      <c r="E161" s="42"/>
      <c r="F161" s="115"/>
      <c r="G161" s="79"/>
      <c r="H161" s="175"/>
      <c r="I161" s="246">
        <f>IF(I160=1,1,0)</f>
        <v>0</v>
      </c>
    </row>
    <row r="162" spans="1:9" s="22" customFormat="1" ht="18.75" hidden="1" customHeight="1" x14ac:dyDescent="0.3">
      <c r="A162" s="179" t="s">
        <v>178</v>
      </c>
      <c r="B162" s="72" t="s">
        <v>179</v>
      </c>
      <c r="C162" s="52" t="s">
        <v>19</v>
      </c>
      <c r="D162" s="42"/>
      <c r="E162" s="42">
        <f>'PS - ESCOLA'!E162</f>
        <v>17.53</v>
      </c>
      <c r="F162" s="42">
        <f>E162*(1+C$1809)</f>
        <v>21.504051000000004</v>
      </c>
      <c r="G162" s="42">
        <f>D162*F162</f>
        <v>0</v>
      </c>
      <c r="H162" s="175"/>
      <c r="I162" s="246">
        <f>IF(D162&lt;&gt;0,1,0)</f>
        <v>0</v>
      </c>
    </row>
    <row r="163" spans="1:9" s="22" customFormat="1" ht="126" hidden="1" customHeight="1" x14ac:dyDescent="0.3">
      <c r="A163" s="179"/>
      <c r="B163" s="81" t="s">
        <v>180</v>
      </c>
      <c r="C163" s="52"/>
      <c r="D163" s="80"/>
      <c r="E163" s="42"/>
      <c r="F163" s="80"/>
      <c r="G163" s="80"/>
      <c r="H163" s="175"/>
      <c r="I163" s="246">
        <f>IF(I162=1,1,0)</f>
        <v>0</v>
      </c>
    </row>
    <row r="164" spans="1:9" s="22" customFormat="1" ht="18.75" hidden="1" customHeight="1" x14ac:dyDescent="0.3">
      <c r="A164" s="184"/>
      <c r="B164" s="68"/>
      <c r="C164" s="69"/>
      <c r="D164" s="58"/>
      <c r="E164" s="42"/>
      <c r="F164" s="115"/>
      <c r="G164" s="79"/>
      <c r="H164" s="175"/>
      <c r="I164" s="246">
        <f>IF(I163=1,1,0)</f>
        <v>0</v>
      </c>
    </row>
    <row r="165" spans="1:9" s="22" customFormat="1" ht="18.75" hidden="1" customHeight="1" x14ac:dyDescent="0.3">
      <c r="A165" s="185" t="s">
        <v>181</v>
      </c>
      <c r="B165" s="72" t="s">
        <v>182</v>
      </c>
      <c r="C165" s="52" t="s">
        <v>23</v>
      </c>
      <c r="D165" s="42"/>
      <c r="E165" s="42">
        <f>'PS - ESCOLA'!E165</f>
        <v>6.76</v>
      </c>
      <c r="F165" s="42">
        <f>E165*(1+C$1809)</f>
        <v>8.2924920000000011</v>
      </c>
      <c r="G165" s="42">
        <f>D165*F165</f>
        <v>0</v>
      </c>
      <c r="H165" s="175"/>
      <c r="I165" s="246">
        <f>IF(D165&lt;&gt;0,1,0)</f>
        <v>0</v>
      </c>
    </row>
    <row r="166" spans="1:9" s="22" customFormat="1" ht="141.75" hidden="1" customHeight="1" x14ac:dyDescent="0.3">
      <c r="A166" s="179"/>
      <c r="B166" s="78" t="s">
        <v>183</v>
      </c>
      <c r="C166" s="52"/>
      <c r="D166" s="80"/>
      <c r="E166" s="42"/>
      <c r="F166" s="80"/>
      <c r="G166" s="80"/>
      <c r="H166" s="175"/>
      <c r="I166" s="246">
        <f>IF(I165=1,1,0)</f>
        <v>0</v>
      </c>
    </row>
    <row r="167" spans="1:9" s="22" customFormat="1" ht="18.75" hidden="1" customHeight="1" x14ac:dyDescent="0.3">
      <c r="A167" s="184"/>
      <c r="B167" s="68"/>
      <c r="C167" s="69"/>
      <c r="D167" s="58"/>
      <c r="E167" s="42"/>
      <c r="F167" s="115"/>
      <c r="G167" s="79"/>
      <c r="H167" s="175"/>
      <c r="I167" s="246">
        <f>IF(I166=1,1,0)</f>
        <v>0</v>
      </c>
    </row>
    <row r="168" spans="1:9" s="22" customFormat="1" ht="18.75" hidden="1" customHeight="1" x14ac:dyDescent="0.3">
      <c r="A168" s="185" t="s">
        <v>184</v>
      </c>
      <c r="B168" s="51" t="s">
        <v>185</v>
      </c>
      <c r="C168" s="52" t="s">
        <v>19</v>
      </c>
      <c r="D168" s="42"/>
      <c r="E168" s="42">
        <f>'PS - ESCOLA'!E168</f>
        <v>44.31</v>
      </c>
      <c r="F168" s="42">
        <f>E168*(1+C$1809)</f>
        <v>54.355077000000009</v>
      </c>
      <c r="G168" s="42">
        <f>D168*F168</f>
        <v>0</v>
      </c>
      <c r="H168" s="175"/>
      <c r="I168" s="246">
        <f>IF(D168&lt;&gt;0,1,0)</f>
        <v>0</v>
      </c>
    </row>
    <row r="169" spans="1:9" s="22" customFormat="1" ht="141.75" hidden="1" customHeight="1" x14ac:dyDescent="0.3">
      <c r="A169" s="185"/>
      <c r="B169" s="81" t="s">
        <v>186</v>
      </c>
      <c r="C169" s="69"/>
      <c r="D169" s="58"/>
      <c r="E169" s="42"/>
      <c r="F169" s="115"/>
      <c r="G169" s="79"/>
      <c r="H169" s="175"/>
      <c r="I169" s="246">
        <f>IF(I168=1,1,0)</f>
        <v>0</v>
      </c>
    </row>
    <row r="170" spans="1:9" s="22" customFormat="1" ht="18.75" hidden="1" customHeight="1" x14ac:dyDescent="0.3">
      <c r="A170" s="184"/>
      <c r="B170" s="68"/>
      <c r="C170" s="69"/>
      <c r="D170" s="58"/>
      <c r="E170" s="42"/>
      <c r="F170" s="115"/>
      <c r="G170" s="79"/>
      <c r="H170" s="175"/>
      <c r="I170" s="246">
        <f>IF(I169=1,1,0)</f>
        <v>0</v>
      </c>
    </row>
    <row r="171" spans="1:9" s="22" customFormat="1" ht="18.75" hidden="1" customHeight="1" x14ac:dyDescent="0.3">
      <c r="A171" s="94" t="s">
        <v>187</v>
      </c>
      <c r="B171" s="57" t="s">
        <v>188</v>
      </c>
      <c r="C171" s="41"/>
      <c r="D171" s="58"/>
      <c r="E171" s="83"/>
      <c r="F171" s="83"/>
      <c r="G171" s="44"/>
      <c r="H171" s="175"/>
      <c r="I171" s="246">
        <f>IF(D174&lt;&gt;0,1,IF(D176&lt;&gt;0,1,IF(D178&lt;&gt;0,1,0)))</f>
        <v>0</v>
      </c>
    </row>
    <row r="172" spans="1:9" s="22" customFormat="1" ht="126" hidden="1" customHeight="1" x14ac:dyDescent="0.3">
      <c r="A172" s="184"/>
      <c r="B172" s="68" t="s">
        <v>189</v>
      </c>
      <c r="C172" s="69"/>
      <c r="D172" s="58"/>
      <c r="E172" s="83"/>
      <c r="F172" s="83"/>
      <c r="G172" s="44"/>
      <c r="H172" s="175"/>
      <c r="I172" s="246">
        <f>IF(I171=1,1,0)</f>
        <v>0</v>
      </c>
    </row>
    <row r="173" spans="1:9" s="22" customFormat="1" ht="18.75" hidden="1" customHeight="1" x14ac:dyDescent="0.3">
      <c r="A173" s="184"/>
      <c r="B173" s="57"/>
      <c r="C173" s="69"/>
      <c r="D173" s="58"/>
      <c r="E173" s="83"/>
      <c r="F173" s="83"/>
      <c r="G173" s="44"/>
      <c r="H173" s="175"/>
      <c r="I173" s="246">
        <f>IF(I172=1,1,0)</f>
        <v>0</v>
      </c>
    </row>
    <row r="174" spans="1:9" s="22" customFormat="1" ht="18.75" hidden="1" customHeight="1" x14ac:dyDescent="0.3">
      <c r="A174" s="94" t="s">
        <v>190</v>
      </c>
      <c r="B174" s="71" t="s">
        <v>191</v>
      </c>
      <c r="C174" s="41" t="s">
        <v>19</v>
      </c>
      <c r="D174" s="42"/>
      <c r="E174" s="42">
        <f>'PS - ESCOLA'!E174</f>
        <v>13.87</v>
      </c>
      <c r="F174" s="42">
        <f>E174*(1+C$1809)</f>
        <v>17.014329</v>
      </c>
      <c r="G174" s="42">
        <f>D174*F174</f>
        <v>0</v>
      </c>
      <c r="H174" s="175"/>
      <c r="I174" s="246">
        <f>IF(D174&lt;&gt;0,1,0)</f>
        <v>0</v>
      </c>
    </row>
    <row r="175" spans="1:9" s="22" customFormat="1" ht="18.75" hidden="1" customHeight="1" x14ac:dyDescent="0.3">
      <c r="A175" s="94"/>
      <c r="B175" s="71"/>
      <c r="C175" s="41"/>
      <c r="D175" s="58"/>
      <c r="E175" s="42"/>
      <c r="F175" s="42"/>
      <c r="G175" s="44"/>
      <c r="H175" s="175"/>
      <c r="I175" s="246">
        <f>IF(I174=1,1,0)</f>
        <v>0</v>
      </c>
    </row>
    <row r="176" spans="1:9" s="22" customFormat="1" ht="18.75" hidden="1" customHeight="1" x14ac:dyDescent="0.3">
      <c r="A176" s="94" t="s">
        <v>192</v>
      </c>
      <c r="B176" s="71" t="s">
        <v>193</v>
      </c>
      <c r="C176" s="41" t="s">
        <v>19</v>
      </c>
      <c r="D176" s="42"/>
      <c r="E176" s="42">
        <f>'PS - ESCOLA'!E176</f>
        <v>5.46</v>
      </c>
      <c r="F176" s="42">
        <f>E176*(1+C$1809)</f>
        <v>6.697782000000001</v>
      </c>
      <c r="G176" s="42">
        <f>D176*F176</f>
        <v>0</v>
      </c>
      <c r="H176" s="175"/>
      <c r="I176" s="246">
        <f>IF(D176&lt;&gt;0,1,0)</f>
        <v>0</v>
      </c>
    </row>
    <row r="177" spans="1:9" s="22" customFormat="1" ht="18.75" hidden="1" customHeight="1" x14ac:dyDescent="0.3">
      <c r="A177" s="94"/>
      <c r="B177" s="68"/>
      <c r="C177" s="41"/>
      <c r="D177" s="58"/>
      <c r="E177" s="42"/>
      <c r="F177" s="42"/>
      <c r="G177" s="44"/>
      <c r="H177" s="175"/>
      <c r="I177" s="246">
        <f>IF(I176=1,1,0)</f>
        <v>0</v>
      </c>
    </row>
    <row r="178" spans="1:9" s="22" customFormat="1" ht="18.75" hidden="1" customHeight="1" x14ac:dyDescent="0.3">
      <c r="A178" s="94" t="s">
        <v>194</v>
      </c>
      <c r="B178" s="71" t="s">
        <v>195</v>
      </c>
      <c r="C178" s="41" t="s">
        <v>19</v>
      </c>
      <c r="D178" s="42"/>
      <c r="E178" s="42">
        <f>'PS - ESCOLA'!E178</f>
        <v>6.18</v>
      </c>
      <c r="F178" s="42">
        <f>E178*(1+C$1809)</f>
        <v>7.5810060000000004</v>
      </c>
      <c r="G178" s="42">
        <f>D178*F178</f>
        <v>0</v>
      </c>
      <c r="H178" s="175"/>
      <c r="I178" s="246">
        <f>IF(D178&lt;&gt;0,1,0)</f>
        <v>0</v>
      </c>
    </row>
    <row r="179" spans="1:9" s="22" customFormat="1" ht="18" customHeight="1" x14ac:dyDescent="0.3">
      <c r="A179" s="223" t="s">
        <v>1968</v>
      </c>
      <c r="B179" s="225"/>
      <c r="C179" s="217"/>
      <c r="D179" s="217"/>
      <c r="E179" s="209" t="s">
        <v>67</v>
      </c>
      <c r="F179" s="217"/>
      <c r="G179" s="66">
        <f>SUM(G54:G178)</f>
        <v>0</v>
      </c>
      <c r="H179" s="175"/>
      <c r="I179" s="245" t="s">
        <v>1973</v>
      </c>
    </row>
    <row r="180" spans="1:9" s="22" customFormat="1" ht="18.75" customHeight="1" x14ac:dyDescent="0.3">
      <c r="A180" s="172" t="s">
        <v>196</v>
      </c>
      <c r="B180" s="228" t="s">
        <v>197</v>
      </c>
      <c r="C180" s="229"/>
      <c r="D180" s="229"/>
      <c r="E180" s="230"/>
      <c r="F180" s="230"/>
      <c r="G180" s="232"/>
      <c r="H180" s="175"/>
      <c r="I180" s="245" t="s">
        <v>1973</v>
      </c>
    </row>
    <row r="181" spans="1:9" s="22" customFormat="1" ht="21" hidden="1" customHeight="1" x14ac:dyDescent="0.3">
      <c r="A181" s="94" t="s">
        <v>198</v>
      </c>
      <c r="B181" s="45" t="s">
        <v>199</v>
      </c>
      <c r="C181" s="41" t="s">
        <v>78</v>
      </c>
      <c r="D181" s="42"/>
      <c r="E181" s="42">
        <f>'PS - ESCOLA'!E181</f>
        <v>67.39</v>
      </c>
      <c r="F181" s="42">
        <f>E181*(1+C$1809)</f>
        <v>82.667313000000007</v>
      </c>
      <c r="G181" s="42">
        <f>D181*F181</f>
        <v>0</v>
      </c>
      <c r="H181" s="175"/>
      <c r="I181" s="246">
        <f>IF(D181&lt;&gt;0,1,0)</f>
        <v>0</v>
      </c>
    </row>
    <row r="182" spans="1:9" s="22" customFormat="1" ht="63" hidden="1" customHeight="1" x14ac:dyDescent="0.3">
      <c r="A182" s="94"/>
      <c r="B182" s="43" t="s">
        <v>200</v>
      </c>
      <c r="C182" s="41"/>
      <c r="D182" s="58"/>
      <c r="E182" s="42"/>
      <c r="F182" s="42"/>
      <c r="G182" s="44"/>
      <c r="H182" s="175"/>
      <c r="I182" s="246">
        <f>IF(I181=1,1,0)</f>
        <v>0</v>
      </c>
    </row>
    <row r="183" spans="1:9" s="22" customFormat="1" ht="18.75" hidden="1" customHeight="1" x14ac:dyDescent="0.3">
      <c r="A183" s="94"/>
      <c r="B183" s="45"/>
      <c r="C183" s="41"/>
      <c r="D183" s="58"/>
      <c r="E183" s="42"/>
      <c r="F183" s="42"/>
      <c r="G183" s="44"/>
      <c r="H183" s="175"/>
      <c r="I183" s="246">
        <f>IF(I182=1,1,0)</f>
        <v>0</v>
      </c>
    </row>
    <row r="184" spans="1:9" s="22" customFormat="1" ht="30.6" customHeight="1" x14ac:dyDescent="0.25">
      <c r="A184" s="94" t="s">
        <v>201</v>
      </c>
      <c r="B184" s="45" t="s">
        <v>202</v>
      </c>
      <c r="C184" s="41" t="s">
        <v>78</v>
      </c>
      <c r="D184" s="42">
        <v>98.33</v>
      </c>
      <c r="E184" s="42"/>
      <c r="F184" s="42">
        <f>E184*(1+C$1809)</f>
        <v>0</v>
      </c>
      <c r="G184" s="42">
        <f>D184*F184</f>
        <v>0</v>
      </c>
      <c r="H184" s="175"/>
      <c r="I184" s="246">
        <f>IF(D184&lt;&gt;0,1,0)</f>
        <v>1</v>
      </c>
    </row>
    <row r="185" spans="1:9" s="22" customFormat="1" ht="63" customHeight="1" x14ac:dyDescent="0.25">
      <c r="A185" s="94"/>
      <c r="B185" s="43" t="s">
        <v>203</v>
      </c>
      <c r="C185" s="41"/>
      <c r="D185" s="42"/>
      <c r="E185" s="42"/>
      <c r="F185" s="42"/>
      <c r="G185" s="44"/>
      <c r="H185" s="176" t="s">
        <v>1962</v>
      </c>
      <c r="I185" s="246">
        <f>IF(I184=1,1,0)</f>
        <v>1</v>
      </c>
    </row>
    <row r="186" spans="1:9" s="22" customFormat="1" ht="18.75" customHeight="1" x14ac:dyDescent="0.3">
      <c r="A186" s="94"/>
      <c r="B186" s="45"/>
      <c r="C186" s="41"/>
      <c r="D186" s="42"/>
      <c r="E186" s="42"/>
      <c r="F186" s="42"/>
      <c r="G186" s="44"/>
      <c r="H186" s="175"/>
      <c r="I186" s="246">
        <f>IF(I185=1,1,0)</f>
        <v>1</v>
      </c>
    </row>
    <row r="187" spans="1:9" s="22" customFormat="1" ht="41.45" hidden="1" customHeight="1" x14ac:dyDescent="0.3">
      <c r="A187" s="94" t="s">
        <v>204</v>
      </c>
      <c r="B187" s="45" t="s">
        <v>205</v>
      </c>
      <c r="C187" s="41" t="s">
        <v>78</v>
      </c>
      <c r="D187" s="42"/>
      <c r="E187" s="42">
        <f>'PS - ESCOLA'!E187</f>
        <v>39.479999999999997</v>
      </c>
      <c r="F187" s="42">
        <f>E187*(1+C$1809)</f>
        <v>48.430115999999998</v>
      </c>
      <c r="G187" s="42">
        <f>D187*F187</f>
        <v>0</v>
      </c>
      <c r="H187" s="175"/>
      <c r="I187" s="246">
        <f>IF(D187&lt;&gt;0,1,0)</f>
        <v>0</v>
      </c>
    </row>
    <row r="188" spans="1:9" s="22" customFormat="1" ht="47.25" hidden="1" customHeight="1" x14ac:dyDescent="0.3">
      <c r="A188" s="94"/>
      <c r="B188" s="43" t="s">
        <v>206</v>
      </c>
      <c r="C188" s="41"/>
      <c r="D188" s="42"/>
      <c r="E188" s="42"/>
      <c r="F188" s="42"/>
      <c r="G188" s="44"/>
      <c r="H188" s="175"/>
      <c r="I188" s="246">
        <f>IF(I187=1,1,0)</f>
        <v>0</v>
      </c>
    </row>
    <row r="189" spans="1:9" s="22" customFormat="1" ht="18.75" hidden="1" customHeight="1" x14ac:dyDescent="0.3">
      <c r="A189" s="94"/>
      <c r="B189" s="45"/>
      <c r="C189" s="41"/>
      <c r="D189" s="42"/>
      <c r="E189" s="42"/>
      <c r="F189" s="42"/>
      <c r="G189" s="44"/>
      <c r="H189" s="175"/>
      <c r="I189" s="246">
        <f>IF(I188=1,1,0)</f>
        <v>0</v>
      </c>
    </row>
    <row r="190" spans="1:9" s="22" customFormat="1" ht="21" customHeight="1" x14ac:dyDescent="0.25">
      <c r="A190" s="94" t="s">
        <v>207</v>
      </c>
      <c r="B190" s="45" t="s">
        <v>208</v>
      </c>
      <c r="C190" s="41" t="s">
        <v>31</v>
      </c>
      <c r="D190" s="42">
        <v>50.04</v>
      </c>
      <c r="E190" s="42"/>
      <c r="F190" s="42">
        <f>E190*(1+C$1809)</f>
        <v>0</v>
      </c>
      <c r="G190" s="42">
        <f>D190*F190</f>
        <v>0</v>
      </c>
      <c r="H190" s="175"/>
      <c r="I190" s="246">
        <f>IF(D190&lt;&gt;0,1,0)</f>
        <v>1</v>
      </c>
    </row>
    <row r="191" spans="1:9" s="22" customFormat="1" ht="47.25" customHeight="1" x14ac:dyDescent="0.25">
      <c r="A191" s="94"/>
      <c r="B191" s="43" t="s">
        <v>209</v>
      </c>
      <c r="C191" s="41"/>
      <c r="D191" s="42"/>
      <c r="E191" s="42"/>
      <c r="F191" s="42"/>
      <c r="G191" s="44"/>
      <c r="H191" s="176" t="s">
        <v>1962</v>
      </c>
      <c r="I191" s="246">
        <f>IF(I190=1,1,0)</f>
        <v>1</v>
      </c>
    </row>
    <row r="192" spans="1:9" s="22" customFormat="1" ht="18.75" customHeight="1" x14ac:dyDescent="0.25">
      <c r="A192" s="94"/>
      <c r="B192" s="45"/>
      <c r="C192" s="41"/>
      <c r="D192" s="42"/>
      <c r="E192" s="42"/>
      <c r="F192" s="42"/>
      <c r="G192" s="44"/>
      <c r="H192" s="175"/>
      <c r="I192" s="246">
        <f>IF(I191=1,1,0)</f>
        <v>1</v>
      </c>
    </row>
    <row r="193" spans="1:9" s="22" customFormat="1" ht="21" customHeight="1" x14ac:dyDescent="0.25">
      <c r="A193" s="94" t="s">
        <v>210</v>
      </c>
      <c r="B193" s="45" t="s">
        <v>211</v>
      </c>
      <c r="C193" s="41" t="s">
        <v>78</v>
      </c>
      <c r="D193" s="42">
        <v>88.05</v>
      </c>
      <c r="E193" s="42"/>
      <c r="F193" s="42">
        <f>E193*(1+C$1809)</f>
        <v>0</v>
      </c>
      <c r="G193" s="42">
        <f>D193*F193</f>
        <v>0</v>
      </c>
      <c r="H193" s="175"/>
      <c r="I193" s="246">
        <f>IF(D193&lt;&gt;0,1,0)</f>
        <v>1</v>
      </c>
    </row>
    <row r="194" spans="1:9" s="22" customFormat="1" ht="46.5" customHeight="1" x14ac:dyDescent="0.25">
      <c r="A194" s="94"/>
      <c r="B194" s="43" t="s">
        <v>212</v>
      </c>
      <c r="C194" s="41"/>
      <c r="D194" s="42"/>
      <c r="E194" s="42"/>
      <c r="F194" s="42"/>
      <c r="G194" s="44"/>
      <c r="H194" s="176" t="s">
        <v>1962</v>
      </c>
      <c r="I194" s="246">
        <f>IF(I193=1,1,0)</f>
        <v>1</v>
      </c>
    </row>
    <row r="195" spans="1:9" s="22" customFormat="1" ht="18.75" customHeight="1" x14ac:dyDescent="0.25">
      <c r="A195" s="94"/>
      <c r="B195" s="45"/>
      <c r="C195" s="41"/>
      <c r="D195" s="42"/>
      <c r="E195" s="42"/>
      <c r="F195" s="42"/>
      <c r="G195" s="44"/>
      <c r="H195" s="175"/>
      <c r="I195" s="246">
        <f>IF(I194=1,1,0)</f>
        <v>1</v>
      </c>
    </row>
    <row r="196" spans="1:9" s="22" customFormat="1" ht="31.5" hidden="1" customHeight="1" x14ac:dyDescent="0.3">
      <c r="A196" s="94" t="s">
        <v>213</v>
      </c>
      <c r="B196" s="45" t="s">
        <v>214</v>
      </c>
      <c r="C196" s="41" t="s">
        <v>78</v>
      </c>
      <c r="D196" s="42"/>
      <c r="E196" s="42">
        <f>'PS - ESCOLA'!E196</f>
        <v>44.81</v>
      </c>
      <c r="F196" s="42">
        <f>E196*(1+C$1809)</f>
        <v>54.968427000000005</v>
      </c>
      <c r="G196" s="42">
        <f>D196*F196</f>
        <v>0</v>
      </c>
      <c r="H196" s="175"/>
      <c r="I196" s="246">
        <f>IF(D196&lt;&gt;0,1,0)</f>
        <v>0</v>
      </c>
    </row>
    <row r="197" spans="1:9" s="22" customFormat="1" ht="66" hidden="1" customHeight="1" x14ac:dyDescent="0.3">
      <c r="A197" s="94"/>
      <c r="B197" s="43" t="s">
        <v>215</v>
      </c>
      <c r="C197" s="41"/>
      <c r="D197" s="58"/>
      <c r="E197" s="42"/>
      <c r="F197" s="42"/>
      <c r="G197" s="44"/>
      <c r="H197" s="175"/>
      <c r="I197" s="246">
        <f>IF(I196=1,1,0)</f>
        <v>0</v>
      </c>
    </row>
    <row r="198" spans="1:9" s="22" customFormat="1" ht="18.75" hidden="1" customHeight="1" x14ac:dyDescent="0.3">
      <c r="A198" s="94"/>
      <c r="B198" s="43"/>
      <c r="C198" s="41"/>
      <c r="D198" s="58"/>
      <c r="E198" s="42"/>
      <c r="F198" s="42"/>
      <c r="G198" s="44"/>
      <c r="H198" s="175"/>
      <c r="I198" s="246">
        <f>IF(I197=1,1,0)</f>
        <v>0</v>
      </c>
    </row>
    <row r="199" spans="1:9" s="22" customFormat="1" ht="21" hidden="1" customHeight="1" x14ac:dyDescent="0.3">
      <c r="A199" s="94" t="s">
        <v>216</v>
      </c>
      <c r="B199" s="45" t="s">
        <v>217</v>
      </c>
      <c r="C199" s="41" t="s">
        <v>78</v>
      </c>
      <c r="D199" s="42"/>
      <c r="E199" s="42">
        <f>'PS - ESCOLA'!E199</f>
        <v>327</v>
      </c>
      <c r="F199" s="42">
        <f>E199*(1+C$1809)</f>
        <v>401.13090000000005</v>
      </c>
      <c r="G199" s="42">
        <f>D199*F199</f>
        <v>0</v>
      </c>
      <c r="H199" s="175"/>
      <c r="I199" s="246">
        <f>IF(D199&lt;&gt;0,1,0)</f>
        <v>0</v>
      </c>
    </row>
    <row r="200" spans="1:9" s="22" customFormat="1" ht="78.75" hidden="1" customHeight="1" x14ac:dyDescent="0.3">
      <c r="A200" s="94"/>
      <c r="B200" s="43" t="s">
        <v>218</v>
      </c>
      <c r="C200" s="41"/>
      <c r="D200" s="42"/>
      <c r="E200" s="42"/>
      <c r="F200" s="42"/>
      <c r="G200" s="44"/>
      <c r="H200" s="175"/>
      <c r="I200" s="246">
        <f>IF(I199=1,1,0)</f>
        <v>0</v>
      </c>
    </row>
    <row r="201" spans="1:9" s="22" customFormat="1" ht="18.75" hidden="1" customHeight="1" x14ac:dyDescent="0.3">
      <c r="A201" s="94"/>
      <c r="B201" s="45"/>
      <c r="C201" s="41"/>
      <c r="D201" s="42"/>
      <c r="E201" s="42"/>
      <c r="F201" s="42"/>
      <c r="G201" s="44"/>
      <c r="H201" s="175"/>
      <c r="I201" s="246">
        <f>IF(I200=1,1,0)</f>
        <v>0</v>
      </c>
    </row>
    <row r="202" spans="1:9" s="22" customFormat="1" ht="31.5" hidden="1" customHeight="1" x14ac:dyDescent="0.3">
      <c r="A202" s="94" t="s">
        <v>219</v>
      </c>
      <c r="B202" s="45" t="s">
        <v>220</v>
      </c>
      <c r="C202" s="41" t="s">
        <v>31</v>
      </c>
      <c r="D202" s="42"/>
      <c r="E202" s="42">
        <f>'PS - ESCOLA'!E202</f>
        <v>4.71</v>
      </c>
      <c r="F202" s="42">
        <f>E202*(1+C$1809)</f>
        <v>5.7777570000000003</v>
      </c>
      <c r="G202" s="42">
        <f>D202*F202</f>
        <v>0</v>
      </c>
      <c r="H202" s="175"/>
      <c r="I202" s="246">
        <f>IF(D202&lt;&gt;0,1,0)</f>
        <v>0</v>
      </c>
    </row>
    <row r="203" spans="1:9" s="22" customFormat="1" ht="110.25" hidden="1" customHeight="1" x14ac:dyDescent="0.3">
      <c r="A203" s="94"/>
      <c r="B203" s="43" t="s">
        <v>221</v>
      </c>
      <c r="C203" s="41"/>
      <c r="D203" s="42"/>
      <c r="E203" s="42"/>
      <c r="F203" s="42"/>
      <c r="G203" s="44"/>
      <c r="H203" s="175"/>
      <c r="I203" s="246">
        <f>IF(I202=1,1,0)</f>
        <v>0</v>
      </c>
    </row>
    <row r="204" spans="1:9" s="22" customFormat="1" ht="18.75" hidden="1" customHeight="1" x14ac:dyDescent="0.3">
      <c r="A204" s="186"/>
      <c r="B204" s="45"/>
      <c r="C204" s="41"/>
      <c r="D204" s="42"/>
      <c r="E204" s="42"/>
      <c r="F204" s="42"/>
      <c r="G204" s="44"/>
      <c r="H204" s="175"/>
      <c r="I204" s="246">
        <f>IF(I203=1,1,0)</f>
        <v>0</v>
      </c>
    </row>
    <row r="205" spans="1:9" s="22" customFormat="1" ht="18" hidden="1" customHeight="1" x14ac:dyDescent="0.3">
      <c r="A205" s="94" t="s">
        <v>222</v>
      </c>
      <c r="B205" s="82" t="s">
        <v>223</v>
      </c>
      <c r="C205" s="41" t="s">
        <v>78</v>
      </c>
      <c r="D205" s="42"/>
      <c r="E205" s="42">
        <f>'PS - ESCOLA'!E205</f>
        <v>3.27</v>
      </c>
      <c r="F205" s="42">
        <f>E205*(1+C$1809)</f>
        <v>4.0113090000000007</v>
      </c>
      <c r="G205" s="42">
        <f>D205*F205</f>
        <v>0</v>
      </c>
      <c r="H205" s="175"/>
      <c r="I205" s="246">
        <f>IF(D205&lt;&gt;0,1,0)</f>
        <v>0</v>
      </c>
    </row>
    <row r="206" spans="1:9" s="22" customFormat="1" ht="96.75" hidden="1" customHeight="1" x14ac:dyDescent="0.3">
      <c r="A206" s="94"/>
      <c r="B206" s="43" t="s">
        <v>224</v>
      </c>
      <c r="C206" s="60"/>
      <c r="D206" s="42"/>
      <c r="E206" s="42"/>
      <c r="F206" s="42"/>
      <c r="G206" s="44"/>
      <c r="H206" s="175"/>
      <c r="I206" s="246">
        <f>IF(I205=1,1,0)</f>
        <v>0</v>
      </c>
    </row>
    <row r="207" spans="1:9" s="22" customFormat="1" ht="18" customHeight="1" x14ac:dyDescent="0.25">
      <c r="A207" s="223" t="s">
        <v>1968</v>
      </c>
      <c r="B207" s="225" t="s">
        <v>225</v>
      </c>
      <c r="C207" s="217"/>
      <c r="D207" s="217"/>
      <c r="E207" s="209" t="s">
        <v>67</v>
      </c>
      <c r="F207" s="217"/>
      <c r="G207" s="66">
        <f>SUM(G181:G205)</f>
        <v>0</v>
      </c>
      <c r="H207" s="175"/>
      <c r="I207" s="245" t="s">
        <v>1973</v>
      </c>
    </row>
    <row r="208" spans="1:9" s="22" customFormat="1" ht="18.75" customHeight="1" x14ac:dyDescent="0.25">
      <c r="A208" s="172" t="s">
        <v>226</v>
      </c>
      <c r="B208" s="228" t="s">
        <v>227</v>
      </c>
      <c r="C208" s="229"/>
      <c r="D208" s="230"/>
      <c r="E208" s="231"/>
      <c r="F208" s="231"/>
      <c r="G208" s="232"/>
      <c r="H208" s="175"/>
      <c r="I208" s="245" t="s">
        <v>1973</v>
      </c>
    </row>
    <row r="209" spans="1:9" s="22" customFormat="1" ht="18.75" customHeight="1" x14ac:dyDescent="0.25">
      <c r="A209" s="94" t="s">
        <v>228</v>
      </c>
      <c r="B209" s="45" t="s">
        <v>229</v>
      </c>
      <c r="C209" s="41" t="s">
        <v>230</v>
      </c>
      <c r="D209" s="42">
        <v>1048.22</v>
      </c>
      <c r="E209" s="42"/>
      <c r="F209" s="42">
        <f>E209*(1+C$1809)</f>
        <v>0</v>
      </c>
      <c r="G209" s="42">
        <f>D209*F209</f>
        <v>0</v>
      </c>
      <c r="H209" s="175"/>
      <c r="I209" s="246">
        <f>IF(D209&lt;&gt;0,1,0)</f>
        <v>1</v>
      </c>
    </row>
    <row r="210" spans="1:9" s="22" customFormat="1" ht="78.75" customHeight="1" x14ac:dyDescent="0.25">
      <c r="A210" s="94"/>
      <c r="B210" s="43" t="s">
        <v>231</v>
      </c>
      <c r="C210" s="41"/>
      <c r="D210" s="84"/>
      <c r="E210" s="42"/>
      <c r="F210" s="42"/>
      <c r="G210" s="44"/>
      <c r="H210" s="176" t="s">
        <v>1962</v>
      </c>
      <c r="I210" s="246">
        <f>IF(I209=1,1,0)</f>
        <v>1</v>
      </c>
    </row>
    <row r="211" spans="1:9" s="22" customFormat="1" ht="18.75" customHeight="1" x14ac:dyDescent="0.25">
      <c r="A211" s="94"/>
      <c r="B211" s="43"/>
      <c r="C211" s="41"/>
      <c r="D211" s="84"/>
      <c r="E211" s="42"/>
      <c r="F211" s="42"/>
      <c r="G211" s="44"/>
      <c r="H211" s="175"/>
      <c r="I211" s="246">
        <f>IF(I210=1,1,0)</f>
        <v>1</v>
      </c>
    </row>
    <row r="212" spans="1:9" s="22" customFormat="1" ht="39" customHeight="1" x14ac:dyDescent="0.25">
      <c r="A212" s="94" t="s">
        <v>232</v>
      </c>
      <c r="B212" s="45" t="s">
        <v>233</v>
      </c>
      <c r="C212" s="41" t="s">
        <v>31</v>
      </c>
      <c r="D212" s="42">
        <v>142.07</v>
      </c>
      <c r="E212" s="42"/>
      <c r="F212" s="42">
        <f>E212*(1+C$1809)</f>
        <v>0</v>
      </c>
      <c r="G212" s="42">
        <f>D212*F212</f>
        <v>0</v>
      </c>
      <c r="H212" s="175"/>
      <c r="I212" s="246">
        <f>IF(D212&lt;&gt;0,1,0)</f>
        <v>1</v>
      </c>
    </row>
    <row r="213" spans="1:9" s="22" customFormat="1" ht="64.5" customHeight="1" x14ac:dyDescent="0.25">
      <c r="A213" s="94"/>
      <c r="B213" s="43" t="s">
        <v>234</v>
      </c>
      <c r="C213" s="41"/>
      <c r="D213" s="42"/>
      <c r="E213" s="42"/>
      <c r="F213" s="42"/>
      <c r="G213" s="44"/>
      <c r="H213" s="176" t="s">
        <v>1962</v>
      </c>
      <c r="I213" s="246">
        <f>IF(I212=1,1,0)</f>
        <v>1</v>
      </c>
    </row>
    <row r="214" spans="1:9" s="22" customFormat="1" ht="18.75" customHeight="1" x14ac:dyDescent="0.25">
      <c r="A214" s="94"/>
      <c r="B214" s="43"/>
      <c r="C214" s="41"/>
      <c r="D214" s="42"/>
      <c r="E214" s="42"/>
      <c r="F214" s="42"/>
      <c r="G214" s="44"/>
      <c r="H214" s="175"/>
      <c r="I214" s="246">
        <f>IF(I213=1,1,0)</f>
        <v>1</v>
      </c>
    </row>
    <row r="215" spans="1:9" s="22" customFormat="1" ht="31.5" hidden="1" customHeight="1" x14ac:dyDescent="0.3">
      <c r="A215" s="187" t="s">
        <v>235</v>
      </c>
      <c r="B215" s="45" t="s">
        <v>236</v>
      </c>
      <c r="C215" s="41" t="s">
        <v>78</v>
      </c>
      <c r="D215" s="42"/>
      <c r="E215" s="42">
        <f>'PS - ESCOLA'!E215</f>
        <v>2147.9</v>
      </c>
      <c r="F215" s="42">
        <f>E215*(1+C$1809)</f>
        <v>2634.8289300000006</v>
      </c>
      <c r="G215" s="42">
        <f>D215*F215</f>
        <v>0</v>
      </c>
      <c r="H215" s="175"/>
      <c r="I215" s="246">
        <f>IF(D215&lt;&gt;0,1,0)</f>
        <v>0</v>
      </c>
    </row>
    <row r="216" spans="1:9" s="22" customFormat="1" ht="174.75" hidden="1" customHeight="1" x14ac:dyDescent="0.3">
      <c r="A216" s="94"/>
      <c r="B216" s="43" t="s">
        <v>237</v>
      </c>
      <c r="C216" s="41"/>
      <c r="D216" s="42"/>
      <c r="E216" s="42"/>
      <c r="F216" s="115"/>
      <c r="G216" s="79"/>
      <c r="H216" s="175"/>
      <c r="I216" s="246">
        <f>IF(I215=1,1,0)</f>
        <v>0</v>
      </c>
    </row>
    <row r="217" spans="1:9" s="22" customFormat="1" ht="18.75" hidden="1" customHeight="1" x14ac:dyDescent="0.3">
      <c r="A217" s="94"/>
      <c r="B217" s="85"/>
      <c r="C217" s="41"/>
      <c r="D217" s="42"/>
      <c r="E217" s="42"/>
      <c r="F217" s="115"/>
      <c r="G217" s="79"/>
      <c r="H217" s="175"/>
      <c r="I217" s="246">
        <f>IF(I216=1,1,0)</f>
        <v>0</v>
      </c>
    </row>
    <row r="218" spans="1:9" s="22" customFormat="1" ht="31.5" customHeight="1" x14ac:dyDescent="0.25">
      <c r="A218" s="94" t="s">
        <v>238</v>
      </c>
      <c r="B218" s="45" t="s">
        <v>239</v>
      </c>
      <c r="C218" s="41" t="s">
        <v>240</v>
      </c>
      <c r="D218" s="42">
        <v>1</v>
      </c>
      <c r="E218" s="42"/>
      <c r="F218" s="42">
        <f>E218*(1+C$1809)</f>
        <v>0</v>
      </c>
      <c r="G218" s="42">
        <f>D218*F218</f>
        <v>0</v>
      </c>
      <c r="H218" s="175"/>
      <c r="I218" s="246">
        <f>IF(D218&lt;&gt;0,1,0)</f>
        <v>1</v>
      </c>
    </row>
    <row r="219" spans="1:9" s="22" customFormat="1" ht="78" customHeight="1" x14ac:dyDescent="0.25">
      <c r="A219" s="94"/>
      <c r="B219" s="43" t="s">
        <v>241</v>
      </c>
      <c r="C219" s="41"/>
      <c r="D219" s="42"/>
      <c r="E219" s="42"/>
      <c r="F219" s="42"/>
      <c r="G219" s="44"/>
      <c r="H219" s="176" t="s">
        <v>1962</v>
      </c>
      <c r="I219" s="246">
        <f>IF(I218=1,1,0)</f>
        <v>1</v>
      </c>
    </row>
    <row r="220" spans="1:9" s="22" customFormat="1" ht="18.75" customHeight="1" x14ac:dyDescent="0.25">
      <c r="A220" s="94"/>
      <c r="B220" s="43"/>
      <c r="C220" s="41"/>
      <c r="D220" s="42"/>
      <c r="E220" s="42"/>
      <c r="F220" s="42"/>
      <c r="G220" s="44"/>
      <c r="H220" s="175"/>
      <c r="I220" s="246">
        <f>IF(I219=1,1,0)</f>
        <v>1</v>
      </c>
    </row>
    <row r="221" spans="1:9" s="22" customFormat="1" ht="21" customHeight="1" x14ac:dyDescent="0.25">
      <c r="A221" s="94" t="s">
        <v>242</v>
      </c>
      <c r="B221" s="45" t="s">
        <v>243</v>
      </c>
      <c r="C221" s="41" t="s">
        <v>31</v>
      </c>
      <c r="D221" s="42">
        <v>35.57</v>
      </c>
      <c r="E221" s="42"/>
      <c r="F221" s="42">
        <f>E221*(1+C$1809)</f>
        <v>0</v>
      </c>
      <c r="G221" s="42">
        <f>D221*F221</f>
        <v>0</v>
      </c>
      <c r="H221" s="175"/>
      <c r="I221" s="246">
        <f>IF(D221&lt;&gt;0,1,0)</f>
        <v>1</v>
      </c>
    </row>
    <row r="222" spans="1:9" s="22" customFormat="1" ht="47.25" customHeight="1" x14ac:dyDescent="0.25">
      <c r="A222" s="94"/>
      <c r="B222" s="43" t="s">
        <v>244</v>
      </c>
      <c r="C222" s="41"/>
      <c r="D222" s="42"/>
      <c r="E222" s="42"/>
      <c r="F222" s="42"/>
      <c r="G222" s="44"/>
      <c r="H222" s="176" t="s">
        <v>1962</v>
      </c>
      <c r="I222" s="246">
        <f>IF(I221=1,1,0)</f>
        <v>1</v>
      </c>
    </row>
    <row r="223" spans="1:9" s="22" customFormat="1" ht="18.75" customHeight="1" x14ac:dyDescent="0.25">
      <c r="A223" s="94"/>
      <c r="B223" s="43"/>
      <c r="C223" s="41"/>
      <c r="D223" s="42"/>
      <c r="E223" s="42"/>
      <c r="F223" s="42"/>
      <c r="G223" s="44"/>
      <c r="H223" s="175"/>
      <c r="I223" s="246">
        <f>IF(I222=1,1,0)</f>
        <v>1</v>
      </c>
    </row>
    <row r="224" spans="1:9" s="22" customFormat="1" ht="18.75" hidden="1" customHeight="1" x14ac:dyDescent="0.3">
      <c r="A224" s="94" t="s">
        <v>245</v>
      </c>
      <c r="B224" s="45" t="s">
        <v>246</v>
      </c>
      <c r="C224" s="41" t="s">
        <v>23</v>
      </c>
      <c r="D224" s="42"/>
      <c r="E224" s="42">
        <f>'PS - ESCOLA'!E224</f>
        <v>78.56</v>
      </c>
      <c r="F224" s="42">
        <f>E224*(1+C$1809)</f>
        <v>96.369552000000013</v>
      </c>
      <c r="G224" s="42">
        <f>D224*F224</f>
        <v>0</v>
      </c>
      <c r="H224" s="175"/>
      <c r="I224" s="246">
        <f>IF(D224&lt;&gt;0,1,0)</f>
        <v>0</v>
      </c>
    </row>
    <row r="225" spans="1:9" s="22" customFormat="1" ht="78.75" hidden="1" customHeight="1" x14ac:dyDescent="0.3">
      <c r="A225" s="94"/>
      <c r="B225" s="43" t="s">
        <v>247</v>
      </c>
      <c r="C225" s="41"/>
      <c r="D225" s="42"/>
      <c r="E225" s="42"/>
      <c r="F225" s="42"/>
      <c r="G225" s="44"/>
      <c r="H225" s="175"/>
      <c r="I225" s="246">
        <f>IF(I224=1,1,0)</f>
        <v>0</v>
      </c>
    </row>
    <row r="226" spans="1:9" s="22" customFormat="1" ht="18.75" hidden="1" customHeight="1" x14ac:dyDescent="0.3">
      <c r="A226" s="94"/>
      <c r="B226" s="45"/>
      <c r="C226" s="41"/>
      <c r="D226" s="42"/>
      <c r="E226" s="42"/>
      <c r="F226" s="42"/>
      <c r="G226" s="44"/>
      <c r="H226" s="175"/>
      <c r="I226" s="246">
        <f>IF(I225=1,1,0)</f>
        <v>0</v>
      </c>
    </row>
    <row r="227" spans="1:9" s="22" customFormat="1" ht="31.5" hidden="1" customHeight="1" x14ac:dyDescent="0.3">
      <c r="A227" s="179" t="s">
        <v>248</v>
      </c>
      <c r="B227" s="51" t="s">
        <v>249</v>
      </c>
      <c r="C227" s="52" t="s">
        <v>240</v>
      </c>
      <c r="D227" s="42"/>
      <c r="E227" s="42">
        <f>'PS - ESCOLA'!E227</f>
        <v>818.91</v>
      </c>
      <c r="F227" s="42">
        <f>E227*(1+C$1809)</f>
        <v>1004.556897</v>
      </c>
      <c r="G227" s="42">
        <f>D227*F227</f>
        <v>0</v>
      </c>
      <c r="H227" s="175"/>
      <c r="I227" s="246">
        <f>IF(D227&lt;&gt;0,1,0)</f>
        <v>0</v>
      </c>
    </row>
    <row r="228" spans="1:9" s="22" customFormat="1" ht="63" hidden="1" customHeight="1" x14ac:dyDescent="0.3">
      <c r="A228" s="179"/>
      <c r="B228" s="53" t="s">
        <v>250</v>
      </c>
      <c r="C228" s="52"/>
      <c r="D228" s="42"/>
      <c r="E228" s="42"/>
      <c r="F228" s="42"/>
      <c r="G228" s="44"/>
      <c r="H228" s="175"/>
      <c r="I228" s="246">
        <f>IF(I227=1,1,0)</f>
        <v>0</v>
      </c>
    </row>
    <row r="229" spans="1:9" s="22" customFormat="1" ht="18.75" hidden="1" customHeight="1" x14ac:dyDescent="0.3">
      <c r="A229" s="179"/>
      <c r="B229" s="53"/>
      <c r="C229" s="52"/>
      <c r="D229" s="42"/>
      <c r="E229" s="42"/>
      <c r="F229" s="42"/>
      <c r="G229" s="44"/>
      <c r="H229" s="175"/>
      <c r="I229" s="246">
        <f>IF(I228=1,1,0)</f>
        <v>0</v>
      </c>
    </row>
    <row r="230" spans="1:9" s="22" customFormat="1" ht="18.75" customHeight="1" x14ac:dyDescent="0.25">
      <c r="A230" s="179" t="s">
        <v>251</v>
      </c>
      <c r="B230" s="51" t="s">
        <v>252</v>
      </c>
      <c r="C230" s="52" t="s">
        <v>23</v>
      </c>
      <c r="D230" s="42">
        <v>308</v>
      </c>
      <c r="E230" s="42"/>
      <c r="F230" s="42">
        <f>E230*(1+C$1809)</f>
        <v>0</v>
      </c>
      <c r="G230" s="42">
        <f>D230*F230</f>
        <v>0</v>
      </c>
      <c r="H230" s="175"/>
      <c r="I230" s="246">
        <f>IF(D230&lt;&gt;0,1,0)</f>
        <v>1</v>
      </c>
    </row>
    <row r="231" spans="1:9" s="22" customFormat="1" ht="78.75" customHeight="1" x14ac:dyDescent="0.25">
      <c r="A231" s="179"/>
      <c r="B231" s="53" t="s">
        <v>253</v>
      </c>
      <c r="C231" s="52"/>
      <c r="D231" s="55"/>
      <c r="E231" s="55"/>
      <c r="F231" s="55"/>
      <c r="G231" s="56"/>
      <c r="H231" s="176" t="s">
        <v>1962</v>
      </c>
      <c r="I231" s="246">
        <f>IF(I230=1,1,0)</f>
        <v>1</v>
      </c>
    </row>
    <row r="232" spans="1:9" s="22" customFormat="1" ht="18.75" customHeight="1" x14ac:dyDescent="0.25">
      <c r="A232" s="94"/>
      <c r="B232" s="45"/>
      <c r="C232" s="41"/>
      <c r="D232" s="42"/>
      <c r="E232" s="42"/>
      <c r="F232" s="42"/>
      <c r="G232" s="44"/>
      <c r="H232" s="175"/>
      <c r="I232" s="246">
        <f>IF(I231=1,1,0)</f>
        <v>1</v>
      </c>
    </row>
    <row r="233" spans="1:9" s="22" customFormat="1" ht="18.75" hidden="1" customHeight="1" x14ac:dyDescent="0.3">
      <c r="A233" s="94" t="s">
        <v>254</v>
      </c>
      <c r="B233" s="57" t="s">
        <v>255</v>
      </c>
      <c r="C233" s="41"/>
      <c r="D233" s="42"/>
      <c r="E233" s="42"/>
      <c r="F233" s="42"/>
      <c r="G233" s="44"/>
      <c r="H233" s="175"/>
      <c r="I233" s="246">
        <f>IF(D234&lt;&gt;0,1,IF(D237&lt;&gt;0,1,IF(D240&lt;&gt;0,1,0)))</f>
        <v>0</v>
      </c>
    </row>
    <row r="234" spans="1:9" s="22" customFormat="1" ht="73.900000000000006" hidden="1" customHeight="1" x14ac:dyDescent="0.3">
      <c r="A234" s="94" t="s">
        <v>256</v>
      </c>
      <c r="B234" s="51" t="s">
        <v>257</v>
      </c>
      <c r="C234" s="41" t="s">
        <v>23</v>
      </c>
      <c r="D234" s="42"/>
      <c r="E234" s="42">
        <f>'PS - ESCOLA'!E234</f>
        <v>492.67</v>
      </c>
      <c r="F234" s="42">
        <f>E234*(1+C$1809)</f>
        <v>604.35828900000013</v>
      </c>
      <c r="G234" s="42">
        <f>D234*F234</f>
        <v>0</v>
      </c>
      <c r="H234" s="175"/>
      <c r="I234" s="246">
        <f>IF(D234&lt;&gt;0,1,0)</f>
        <v>0</v>
      </c>
    </row>
    <row r="235" spans="1:9" s="22" customFormat="1" ht="188.25" hidden="1" customHeight="1" x14ac:dyDescent="0.3">
      <c r="A235" s="94"/>
      <c r="B235" s="53" t="s">
        <v>258</v>
      </c>
      <c r="C235" s="41"/>
      <c r="D235" s="58"/>
      <c r="E235" s="42"/>
      <c r="F235" s="42"/>
      <c r="G235" s="44"/>
      <c r="H235" s="175"/>
      <c r="I235" s="246">
        <f>IF(I234=1,1,0)</f>
        <v>0</v>
      </c>
    </row>
    <row r="236" spans="1:9" s="22" customFormat="1" ht="18.75" hidden="1" customHeight="1" x14ac:dyDescent="0.3">
      <c r="A236" s="94"/>
      <c r="B236" s="43"/>
      <c r="C236" s="41"/>
      <c r="D236" s="58"/>
      <c r="E236" s="42"/>
      <c r="F236" s="42"/>
      <c r="G236" s="44"/>
      <c r="H236" s="175"/>
      <c r="I236" s="246">
        <f>IF(I235=1,1,0)</f>
        <v>0</v>
      </c>
    </row>
    <row r="237" spans="1:9" s="23" customFormat="1" ht="47.25" hidden="1" customHeight="1" x14ac:dyDescent="0.3">
      <c r="A237" s="94" t="s">
        <v>259</v>
      </c>
      <c r="B237" s="51" t="s">
        <v>260</v>
      </c>
      <c r="C237" s="41" t="s">
        <v>23</v>
      </c>
      <c r="D237" s="42"/>
      <c r="E237" s="42">
        <f>'PS - ESCOLA'!E237</f>
        <v>752.04</v>
      </c>
      <c r="F237" s="42">
        <f>E237*(1+C$1809)</f>
        <v>922.527468</v>
      </c>
      <c r="G237" s="42">
        <f>D237*F237</f>
        <v>0</v>
      </c>
      <c r="H237" s="175"/>
      <c r="I237" s="246">
        <f>IF(D237&lt;&gt;0,1,0)</f>
        <v>0</v>
      </c>
    </row>
    <row r="238" spans="1:9" s="23" customFormat="1" ht="157.5" hidden="1" customHeight="1" x14ac:dyDescent="0.3">
      <c r="A238" s="94"/>
      <c r="B238" s="53" t="s">
        <v>261</v>
      </c>
      <c r="C238" s="41"/>
      <c r="D238" s="58"/>
      <c r="E238" s="42"/>
      <c r="F238" s="42"/>
      <c r="G238" s="44"/>
      <c r="H238" s="175"/>
      <c r="I238" s="246">
        <f>IF(I237=1,1,0)</f>
        <v>0</v>
      </c>
    </row>
    <row r="239" spans="1:9" s="23" customFormat="1" ht="18.75" hidden="1" customHeight="1" x14ac:dyDescent="0.3">
      <c r="A239" s="94"/>
      <c r="B239" s="43"/>
      <c r="C239" s="41"/>
      <c r="D239" s="58"/>
      <c r="E239" s="42"/>
      <c r="F239" s="42"/>
      <c r="G239" s="44"/>
      <c r="H239" s="175"/>
      <c r="I239" s="246">
        <f>IF(I238=1,1,0)</f>
        <v>0</v>
      </c>
    </row>
    <row r="240" spans="1:9" s="23" customFormat="1" ht="31.5" hidden="1" customHeight="1" x14ac:dyDescent="0.3">
      <c r="A240" s="94" t="s">
        <v>262</v>
      </c>
      <c r="B240" s="45" t="s">
        <v>263</v>
      </c>
      <c r="C240" s="41" t="s">
        <v>23</v>
      </c>
      <c r="D240" s="42"/>
      <c r="E240" s="42">
        <f>'PS - ESCOLA'!E240</f>
        <v>20.25</v>
      </c>
      <c r="F240" s="42">
        <f>E240*(1+C$1809)</f>
        <v>24.840675000000001</v>
      </c>
      <c r="G240" s="42">
        <f>D240*F240</f>
        <v>0</v>
      </c>
      <c r="H240" s="175"/>
      <c r="I240" s="246">
        <f>IF(D240&lt;&gt;0,1,0)</f>
        <v>0</v>
      </c>
    </row>
    <row r="241" spans="1:9" s="23" customFormat="1" ht="47.25" hidden="1" customHeight="1" x14ac:dyDescent="0.3">
      <c r="A241" s="94"/>
      <c r="B241" s="53" t="s">
        <v>264</v>
      </c>
      <c r="C241" s="41"/>
      <c r="D241" s="58"/>
      <c r="E241" s="42"/>
      <c r="F241" s="42"/>
      <c r="G241" s="44"/>
      <c r="H241" s="188"/>
      <c r="I241" s="246">
        <f>IF(I240=1,1,0)</f>
        <v>0</v>
      </c>
    </row>
    <row r="242" spans="1:9" s="22" customFormat="1" ht="18.75" hidden="1" customHeight="1" x14ac:dyDescent="0.3">
      <c r="A242" s="186"/>
      <c r="B242" s="43"/>
      <c r="C242" s="41"/>
      <c r="D242" s="58"/>
      <c r="E242" s="42"/>
      <c r="F242" s="42"/>
      <c r="G242" s="44"/>
      <c r="H242" s="175"/>
      <c r="I242" s="246">
        <f>IF(I241=1,1,0)</f>
        <v>0</v>
      </c>
    </row>
    <row r="243" spans="1:9" s="22" customFormat="1" ht="18.75" customHeight="1" x14ac:dyDescent="0.25">
      <c r="A243" s="94" t="s">
        <v>265</v>
      </c>
      <c r="B243" s="57" t="s">
        <v>266</v>
      </c>
      <c r="C243" s="41"/>
      <c r="D243" s="42"/>
      <c r="E243" s="42"/>
      <c r="F243" s="115"/>
      <c r="G243" s="79"/>
      <c r="H243" s="175"/>
      <c r="I243" s="246">
        <f>IF(D244&lt;&gt;0,1,IF(D247&lt;&gt;0,1,IF(D250&lt;&gt;0,1,IF(D253&lt;&gt;0,1,IF(D256&lt;&gt;0,1,IF(D259&lt;&gt;0,1,IF(D262&lt;&gt;0,1,0)))))))</f>
        <v>1</v>
      </c>
    </row>
    <row r="244" spans="1:9" s="22" customFormat="1" ht="31.5" customHeight="1" x14ac:dyDescent="0.25">
      <c r="A244" s="187" t="s">
        <v>267</v>
      </c>
      <c r="B244" s="85" t="s">
        <v>268</v>
      </c>
      <c r="C244" s="41" t="s">
        <v>19</v>
      </c>
      <c r="D244" s="42">
        <v>168.71</v>
      </c>
      <c r="E244" s="42"/>
      <c r="F244" s="42">
        <f>E244*(1+C$1809)</f>
        <v>0</v>
      </c>
      <c r="G244" s="42">
        <f>D244*F244</f>
        <v>0</v>
      </c>
      <c r="H244" s="175"/>
      <c r="I244" s="246">
        <f>IF(D244&lt;&gt;0,1,0)</f>
        <v>1</v>
      </c>
    </row>
    <row r="245" spans="1:9" s="22" customFormat="1" ht="78.75" customHeight="1" x14ac:dyDescent="0.25">
      <c r="A245" s="187"/>
      <c r="B245" s="47" t="s">
        <v>269</v>
      </c>
      <c r="C245" s="41"/>
      <c r="D245" s="41"/>
      <c r="E245" s="42"/>
      <c r="F245" s="115"/>
      <c r="G245" s="79"/>
      <c r="H245" s="176" t="s">
        <v>1962</v>
      </c>
      <c r="I245" s="246">
        <f>IF(I244=1,1,0)</f>
        <v>1</v>
      </c>
    </row>
    <row r="246" spans="1:9" s="22" customFormat="1" ht="18.75" customHeight="1" x14ac:dyDescent="0.25">
      <c r="A246" s="216"/>
      <c r="B246" s="47"/>
      <c r="C246" s="247"/>
      <c r="D246" s="247"/>
      <c r="E246" s="247"/>
      <c r="F246" s="247"/>
      <c r="G246" s="49"/>
      <c r="H246" s="175"/>
      <c r="I246" s="246">
        <f>IF(I245=1,1,0)</f>
        <v>1</v>
      </c>
    </row>
    <row r="247" spans="1:9" s="22" customFormat="1" ht="18.75" hidden="1" customHeight="1" x14ac:dyDescent="0.3">
      <c r="A247" s="187" t="s">
        <v>270</v>
      </c>
      <c r="B247" s="85" t="s">
        <v>271</v>
      </c>
      <c r="C247" s="41" t="s">
        <v>240</v>
      </c>
      <c r="D247" s="42"/>
      <c r="E247" s="42">
        <f>'PS - ESCOLA'!E247</f>
        <v>159.72999999999999</v>
      </c>
      <c r="F247" s="42">
        <f>E247*(1+C$1809)</f>
        <v>195.94079100000002</v>
      </c>
      <c r="G247" s="42">
        <f>D247*F247</f>
        <v>0</v>
      </c>
      <c r="H247" s="175"/>
      <c r="I247" s="246">
        <f>IF(D247&lt;&gt;0,1,0)</f>
        <v>0</v>
      </c>
    </row>
    <row r="248" spans="1:9" s="22" customFormat="1" ht="63" hidden="1" customHeight="1" x14ac:dyDescent="0.3">
      <c r="A248" s="187"/>
      <c r="B248" s="47" t="s">
        <v>272</v>
      </c>
      <c r="C248" s="41"/>
      <c r="D248" s="42"/>
      <c r="E248" s="42"/>
      <c r="F248" s="115"/>
      <c r="G248" s="79"/>
      <c r="H248" s="175"/>
      <c r="I248" s="246">
        <f>IF(I247=1,1,0)</f>
        <v>0</v>
      </c>
    </row>
    <row r="249" spans="1:9" s="22" customFormat="1" ht="18.75" hidden="1" customHeight="1" x14ac:dyDescent="0.3">
      <c r="A249" s="187"/>
      <c r="B249" s="47"/>
      <c r="C249" s="41"/>
      <c r="D249" s="41"/>
      <c r="E249" s="42"/>
      <c r="F249" s="115"/>
      <c r="G249" s="79"/>
      <c r="H249" s="175"/>
      <c r="I249" s="246">
        <f>IF(I248=1,1,0)</f>
        <v>0</v>
      </c>
    </row>
    <row r="250" spans="1:9" s="22" customFormat="1" ht="18.75" hidden="1" customHeight="1" x14ac:dyDescent="0.3">
      <c r="A250" s="187" t="s">
        <v>273</v>
      </c>
      <c r="B250" s="85" t="s">
        <v>274</v>
      </c>
      <c r="C250" s="41" t="s">
        <v>240</v>
      </c>
      <c r="D250" s="42"/>
      <c r="E250" s="42">
        <f>'PS - ESCOLA'!E250</f>
        <v>173.46</v>
      </c>
      <c r="F250" s="42">
        <f>E250*(1+C$1809)</f>
        <v>212.78338200000002</v>
      </c>
      <c r="G250" s="42">
        <f>D250*F250</f>
        <v>0</v>
      </c>
      <c r="H250" s="175"/>
      <c r="I250" s="246">
        <f>IF(D250&lt;&gt;0,1,0)</f>
        <v>0</v>
      </c>
    </row>
    <row r="251" spans="1:9" s="22" customFormat="1" ht="81.75" hidden="1" customHeight="1" x14ac:dyDescent="0.3">
      <c r="A251" s="187"/>
      <c r="B251" s="86" t="s">
        <v>275</v>
      </c>
      <c r="C251" s="41"/>
      <c r="D251" s="41"/>
      <c r="E251" s="42"/>
      <c r="F251" s="115"/>
      <c r="G251" s="79"/>
      <c r="H251" s="175"/>
      <c r="I251" s="246">
        <f>IF(I250=1,1,0)</f>
        <v>0</v>
      </c>
    </row>
    <row r="252" spans="1:9" s="22" customFormat="1" ht="18.75" hidden="1" customHeight="1" x14ac:dyDescent="0.3">
      <c r="A252" s="187"/>
      <c r="B252" s="86"/>
      <c r="C252" s="41"/>
      <c r="D252" s="41"/>
      <c r="E252" s="42"/>
      <c r="F252" s="115"/>
      <c r="G252" s="79"/>
      <c r="H252" s="175"/>
      <c r="I252" s="246">
        <f>IF(I251=1,1,0)</f>
        <v>0</v>
      </c>
    </row>
    <row r="253" spans="1:9" s="22" customFormat="1" ht="18.75" hidden="1" customHeight="1" x14ac:dyDescent="0.3">
      <c r="A253" s="187" t="s">
        <v>276</v>
      </c>
      <c r="B253" s="85" t="s">
        <v>277</v>
      </c>
      <c r="C253" s="41" t="s">
        <v>23</v>
      </c>
      <c r="D253" s="42"/>
      <c r="E253" s="42">
        <f>'PS - ESCOLA'!E253</f>
        <v>20.63</v>
      </c>
      <c r="F253" s="42">
        <f>E253*(1+C$1809)</f>
        <v>25.306821000000003</v>
      </c>
      <c r="G253" s="42">
        <f>D253*F253</f>
        <v>0</v>
      </c>
      <c r="H253" s="175"/>
      <c r="I253" s="246">
        <f>IF(D253&lt;&gt;0,1,0)</f>
        <v>0</v>
      </c>
    </row>
    <row r="254" spans="1:9" s="22" customFormat="1" ht="63" hidden="1" customHeight="1" x14ac:dyDescent="0.3">
      <c r="A254" s="187"/>
      <c r="B254" s="47" t="s">
        <v>278</v>
      </c>
      <c r="C254" s="41"/>
      <c r="D254" s="42"/>
      <c r="E254" s="42"/>
      <c r="F254" s="115"/>
      <c r="G254" s="79"/>
      <c r="H254" s="183"/>
      <c r="I254" s="246">
        <f>IF(I253=1,1,0)</f>
        <v>0</v>
      </c>
    </row>
    <row r="255" spans="1:9" s="22" customFormat="1" ht="18.75" hidden="1" customHeight="1" x14ac:dyDescent="0.3">
      <c r="A255" s="187"/>
      <c r="B255" s="47"/>
      <c r="C255" s="41"/>
      <c r="D255" s="42"/>
      <c r="E255" s="42"/>
      <c r="F255" s="115"/>
      <c r="G255" s="79"/>
      <c r="H255" s="175"/>
      <c r="I255" s="246">
        <f>IF(I254=1,1,0)</f>
        <v>0</v>
      </c>
    </row>
    <row r="256" spans="1:9" s="22" customFormat="1" ht="18.75" hidden="1" customHeight="1" x14ac:dyDescent="0.3">
      <c r="A256" s="187" t="s">
        <v>279</v>
      </c>
      <c r="B256" s="87" t="s">
        <v>280</v>
      </c>
      <c r="C256" s="41" t="s">
        <v>23</v>
      </c>
      <c r="D256" s="42"/>
      <c r="E256" s="42">
        <f>'PS - ESCOLA'!E256</f>
        <v>24.34</v>
      </c>
      <c r="F256" s="42">
        <f>E256*(1+C$1809)</f>
        <v>29.857878000000003</v>
      </c>
      <c r="G256" s="42">
        <f>D256*F256</f>
        <v>0</v>
      </c>
      <c r="H256" s="175"/>
      <c r="I256" s="246">
        <f>IF(D256&lt;&gt;0,1,0)</f>
        <v>0</v>
      </c>
    </row>
    <row r="257" spans="1:9" s="22" customFormat="1" ht="63" hidden="1" customHeight="1" x14ac:dyDescent="0.3">
      <c r="A257" s="187"/>
      <c r="B257" s="88" t="s">
        <v>281</v>
      </c>
      <c r="C257" s="41"/>
      <c r="D257" s="42"/>
      <c r="E257" s="42"/>
      <c r="F257" s="115"/>
      <c r="G257" s="79"/>
      <c r="H257" s="183"/>
      <c r="I257" s="246">
        <f>IF(I256=1,1,0)</f>
        <v>0</v>
      </c>
    </row>
    <row r="258" spans="1:9" s="22" customFormat="1" ht="18.75" hidden="1" customHeight="1" x14ac:dyDescent="0.3">
      <c r="A258" s="187"/>
      <c r="B258" s="85"/>
      <c r="C258" s="41"/>
      <c r="D258" s="42"/>
      <c r="E258" s="42"/>
      <c r="F258" s="115"/>
      <c r="G258" s="79"/>
      <c r="H258" s="175"/>
      <c r="I258" s="246">
        <f>IF(I257=1,1,0)</f>
        <v>0</v>
      </c>
    </row>
    <row r="259" spans="1:9" s="22" customFormat="1" ht="18.75" hidden="1" customHeight="1" x14ac:dyDescent="0.3">
      <c r="A259" s="187" t="s">
        <v>282</v>
      </c>
      <c r="B259" s="85" t="s">
        <v>283</v>
      </c>
      <c r="C259" s="41" t="s">
        <v>19</v>
      </c>
      <c r="D259" s="42"/>
      <c r="E259" s="42">
        <f>'PS - ESCOLA'!E259</f>
        <v>8.33</v>
      </c>
      <c r="F259" s="42">
        <f>E259*(1+C$1809)</f>
        <v>10.218411000000001</v>
      </c>
      <c r="G259" s="42">
        <f>D259*F259</f>
        <v>0</v>
      </c>
      <c r="H259" s="175"/>
      <c r="I259" s="246">
        <f>IF(D259&lt;&gt;0,1,0)</f>
        <v>0</v>
      </c>
    </row>
    <row r="260" spans="1:9" s="22" customFormat="1" ht="63" hidden="1" customHeight="1" x14ac:dyDescent="0.3">
      <c r="A260" s="187"/>
      <c r="B260" s="47" t="s">
        <v>284</v>
      </c>
      <c r="C260" s="41"/>
      <c r="D260" s="42"/>
      <c r="E260" s="42"/>
      <c r="F260" s="115"/>
      <c r="G260" s="79"/>
      <c r="H260" s="175"/>
      <c r="I260" s="246">
        <f>IF(I259=1,1,0)</f>
        <v>0</v>
      </c>
    </row>
    <row r="261" spans="1:9" s="22" customFormat="1" ht="18.75" hidden="1" customHeight="1" x14ac:dyDescent="0.3">
      <c r="A261" s="187"/>
      <c r="B261" s="85"/>
      <c r="C261" s="41"/>
      <c r="D261" s="42"/>
      <c r="E261" s="42"/>
      <c r="F261" s="115"/>
      <c r="G261" s="79"/>
      <c r="H261" s="175"/>
      <c r="I261" s="246">
        <f>IF(I260=1,1,0)</f>
        <v>0</v>
      </c>
    </row>
    <row r="262" spans="1:9" s="22" customFormat="1" ht="18.75" hidden="1" customHeight="1" x14ac:dyDescent="0.3">
      <c r="A262" s="187" t="s">
        <v>285</v>
      </c>
      <c r="B262" s="74" t="s">
        <v>286</v>
      </c>
      <c r="C262" s="41" t="s">
        <v>27</v>
      </c>
      <c r="D262" s="42"/>
      <c r="E262" s="42">
        <f>'PS - ESCOLA'!E262</f>
        <v>11.55</v>
      </c>
      <c r="F262" s="42">
        <f>E262*(1+C$1809)</f>
        <v>14.168385000000002</v>
      </c>
      <c r="G262" s="42">
        <f>D262*F262</f>
        <v>0</v>
      </c>
      <c r="H262" s="175"/>
      <c r="I262" s="246">
        <f>IF(D262&lt;&gt;0,1,0)</f>
        <v>0</v>
      </c>
    </row>
    <row r="263" spans="1:9" s="22" customFormat="1" ht="63" hidden="1" customHeight="1" x14ac:dyDescent="0.3">
      <c r="A263" s="94"/>
      <c r="B263" s="89" t="s">
        <v>287</v>
      </c>
      <c r="C263" s="60"/>
      <c r="D263" s="48"/>
      <c r="E263" s="42"/>
      <c r="F263" s="115"/>
      <c r="G263" s="79"/>
      <c r="H263" s="183"/>
      <c r="I263" s="246">
        <f>IF(I262=1,1,0)</f>
        <v>0</v>
      </c>
    </row>
    <row r="264" spans="1:9" s="22" customFormat="1" ht="18.75" hidden="1" customHeight="1" x14ac:dyDescent="0.3">
      <c r="A264" s="94"/>
      <c r="B264" s="47"/>
      <c r="C264" s="60"/>
      <c r="D264" s="48"/>
      <c r="E264" s="42"/>
      <c r="F264" s="115"/>
      <c r="G264" s="79"/>
      <c r="H264" s="183"/>
      <c r="I264" s="246">
        <f>IF(I263=1,1,0)</f>
        <v>0</v>
      </c>
    </row>
    <row r="265" spans="1:9" s="22" customFormat="1" ht="18.75" hidden="1" customHeight="1" x14ac:dyDescent="0.3">
      <c r="A265" s="94" t="s">
        <v>288</v>
      </c>
      <c r="B265" s="57" t="s">
        <v>289</v>
      </c>
      <c r="C265" s="41"/>
      <c r="D265" s="58"/>
      <c r="E265" s="42"/>
      <c r="F265" s="42"/>
      <c r="G265" s="44"/>
      <c r="H265" s="183"/>
      <c r="I265" s="246">
        <f>IF(D266&lt;&gt;0,1,IF(D269&lt;&gt;0,1,0))</f>
        <v>0</v>
      </c>
    </row>
    <row r="266" spans="1:9" s="22" customFormat="1" ht="18.75" hidden="1" customHeight="1" x14ac:dyDescent="0.3">
      <c r="A266" s="94" t="s">
        <v>290</v>
      </c>
      <c r="B266" s="45" t="s">
        <v>291</v>
      </c>
      <c r="C266" s="41" t="s">
        <v>27</v>
      </c>
      <c r="D266" s="42"/>
      <c r="E266" s="42">
        <f>'PS - ESCOLA'!E266</f>
        <v>693.08</v>
      </c>
      <c r="F266" s="42">
        <f>E266*(1+C$1809)</f>
        <v>850.20123600000011</v>
      </c>
      <c r="G266" s="42">
        <f>D266*F266</f>
        <v>0</v>
      </c>
      <c r="H266" s="183"/>
      <c r="I266" s="246">
        <f>IF(D266&lt;&gt;0,1,0)</f>
        <v>0</v>
      </c>
    </row>
    <row r="267" spans="1:9" s="22" customFormat="1" ht="63" hidden="1" customHeight="1" x14ac:dyDescent="0.3">
      <c r="A267" s="94"/>
      <c r="B267" s="43" t="s">
        <v>292</v>
      </c>
      <c r="C267" s="41"/>
      <c r="D267" s="58"/>
      <c r="E267" s="42"/>
      <c r="F267" s="42"/>
      <c r="G267" s="44"/>
      <c r="H267" s="183"/>
      <c r="I267" s="246">
        <f>IF(I266=1,1,0)</f>
        <v>0</v>
      </c>
    </row>
    <row r="268" spans="1:9" s="22" customFormat="1" ht="18.75" hidden="1" customHeight="1" x14ac:dyDescent="0.3">
      <c r="A268" s="94"/>
      <c r="B268" s="43"/>
      <c r="C268" s="41"/>
      <c r="D268" s="58"/>
      <c r="E268" s="42"/>
      <c r="F268" s="42"/>
      <c r="G268" s="44"/>
      <c r="H268" s="183"/>
      <c r="I268" s="246">
        <f>IF(I267=1,1,0)</f>
        <v>0</v>
      </c>
    </row>
    <row r="269" spans="1:9" s="22" customFormat="1" ht="18.75" hidden="1" customHeight="1" x14ac:dyDescent="0.3">
      <c r="A269" s="94" t="s">
        <v>293</v>
      </c>
      <c r="B269" s="45" t="s">
        <v>294</v>
      </c>
      <c r="C269" s="41" t="s">
        <v>23</v>
      </c>
      <c r="D269" s="42"/>
      <c r="E269" s="42">
        <f>'PS - ESCOLA'!E269</f>
        <v>72.5</v>
      </c>
      <c r="F269" s="42">
        <f>E269*(1+C$1809)</f>
        <v>88.935750000000013</v>
      </c>
      <c r="G269" s="42">
        <f>D269*F269</f>
        <v>0</v>
      </c>
      <c r="H269" s="183"/>
      <c r="I269" s="246">
        <f>IF(D269&lt;&gt;0,1,0)</f>
        <v>0</v>
      </c>
    </row>
    <row r="270" spans="1:9" s="22" customFormat="1" ht="63" hidden="1" customHeight="1" x14ac:dyDescent="0.3">
      <c r="A270" s="94"/>
      <c r="B270" s="43" t="s">
        <v>295</v>
      </c>
      <c r="C270" s="41"/>
      <c r="D270" s="58"/>
      <c r="E270" s="42"/>
      <c r="F270" s="42"/>
      <c r="G270" s="44"/>
      <c r="H270" s="183"/>
      <c r="I270" s="246">
        <f>IF(I269=1,1,0)</f>
        <v>0</v>
      </c>
    </row>
    <row r="271" spans="1:9" s="22" customFormat="1" ht="18" customHeight="1" x14ac:dyDescent="0.25">
      <c r="A271" s="223" t="s">
        <v>1968</v>
      </c>
      <c r="B271" s="224"/>
      <c r="C271" s="217"/>
      <c r="D271" s="217"/>
      <c r="E271" s="209" t="s">
        <v>67</v>
      </c>
      <c r="F271" s="217"/>
      <c r="G271" s="66">
        <f>SUM(G209:G270)</f>
        <v>0</v>
      </c>
      <c r="H271" s="175"/>
      <c r="I271" s="245" t="s">
        <v>1973</v>
      </c>
    </row>
    <row r="272" spans="1:9" s="22" customFormat="1" ht="18.75" customHeight="1" x14ac:dyDescent="0.25">
      <c r="A272" s="172" t="s">
        <v>296</v>
      </c>
      <c r="B272" s="228" t="s">
        <v>297</v>
      </c>
      <c r="C272" s="229"/>
      <c r="D272" s="229"/>
      <c r="E272" s="230"/>
      <c r="F272" s="230"/>
      <c r="G272" s="232"/>
      <c r="H272" s="175"/>
      <c r="I272" s="245" t="s">
        <v>1973</v>
      </c>
    </row>
    <row r="273" spans="1:9" s="22" customFormat="1" ht="18.75" customHeight="1" x14ac:dyDescent="0.25">
      <c r="A273" s="174" t="s">
        <v>298</v>
      </c>
      <c r="B273" s="45" t="s">
        <v>299</v>
      </c>
      <c r="C273" s="41" t="s">
        <v>230</v>
      </c>
      <c r="D273" s="42">
        <v>1091.3699999999999</v>
      </c>
      <c r="E273" s="42"/>
      <c r="F273" s="42">
        <f>E273*(1+C$1809)</f>
        <v>0</v>
      </c>
      <c r="G273" s="42">
        <f>D273*F273</f>
        <v>0</v>
      </c>
      <c r="H273" s="175"/>
      <c r="I273" s="246">
        <f>IF(D273&lt;&gt;0,1,0)</f>
        <v>1</v>
      </c>
    </row>
    <row r="274" spans="1:9" s="22" customFormat="1" ht="84.75" customHeight="1" x14ac:dyDescent="0.25">
      <c r="A274" s="94"/>
      <c r="B274" s="43" t="s">
        <v>300</v>
      </c>
      <c r="C274" s="41"/>
      <c r="D274" s="58"/>
      <c r="E274" s="42"/>
      <c r="F274" s="42"/>
      <c r="G274" s="44"/>
      <c r="H274" s="176" t="s">
        <v>1962</v>
      </c>
      <c r="I274" s="246">
        <f>IF(I273=1,1,0)</f>
        <v>1</v>
      </c>
    </row>
    <row r="275" spans="1:9" s="22" customFormat="1" ht="18.75" customHeight="1" x14ac:dyDescent="0.25">
      <c r="A275" s="94"/>
      <c r="B275" s="45"/>
      <c r="C275" s="41"/>
      <c r="D275" s="58"/>
      <c r="E275" s="42"/>
      <c r="F275" s="42"/>
      <c r="G275" s="44"/>
      <c r="H275" s="175"/>
      <c r="I275" s="246">
        <f>IF(I274=1,1,0)</f>
        <v>1</v>
      </c>
    </row>
    <row r="276" spans="1:9" s="22" customFormat="1" ht="31.5" customHeight="1" x14ac:dyDescent="0.25">
      <c r="A276" s="94" t="s">
        <v>301</v>
      </c>
      <c r="B276" s="45" t="s">
        <v>302</v>
      </c>
      <c r="C276" s="41" t="s">
        <v>31</v>
      </c>
      <c r="D276" s="42">
        <v>192.67</v>
      </c>
      <c r="E276" s="42"/>
      <c r="F276" s="42">
        <f>E276*(1+C$1809)</f>
        <v>0</v>
      </c>
      <c r="G276" s="42">
        <f>D276*F276</f>
        <v>0</v>
      </c>
      <c r="H276" s="175"/>
      <c r="I276" s="246">
        <f>IF(D276&lt;&gt;0,1,0)</f>
        <v>1</v>
      </c>
    </row>
    <row r="277" spans="1:9" s="22" customFormat="1" ht="93" customHeight="1" x14ac:dyDescent="0.25">
      <c r="A277" s="94"/>
      <c r="B277" s="43" t="s">
        <v>303</v>
      </c>
      <c r="C277" s="41"/>
      <c r="D277" s="58"/>
      <c r="E277" s="42"/>
      <c r="F277" s="42"/>
      <c r="G277" s="44"/>
      <c r="H277" s="176" t="s">
        <v>1962</v>
      </c>
      <c r="I277" s="246">
        <f>IF(I276=1,1,0)</f>
        <v>1</v>
      </c>
    </row>
    <row r="278" spans="1:9" s="22" customFormat="1" ht="18.75" customHeight="1" x14ac:dyDescent="0.25">
      <c r="A278" s="94"/>
      <c r="B278" s="43"/>
      <c r="C278" s="41"/>
      <c r="D278" s="58"/>
      <c r="E278" s="42"/>
      <c r="F278" s="42"/>
      <c r="G278" s="44"/>
      <c r="H278" s="175"/>
      <c r="I278" s="246">
        <f>IF(I277=1,1,0)</f>
        <v>1</v>
      </c>
    </row>
    <row r="279" spans="1:9" s="22" customFormat="1" ht="31.5" hidden="1" customHeight="1" x14ac:dyDescent="0.3">
      <c r="A279" s="94" t="s">
        <v>304</v>
      </c>
      <c r="B279" s="45" t="s">
        <v>305</v>
      </c>
      <c r="C279" s="41" t="s">
        <v>31</v>
      </c>
      <c r="D279" s="42"/>
      <c r="E279" s="42">
        <f>'PS - ESCOLA'!E279</f>
        <v>84.77</v>
      </c>
      <c r="F279" s="42">
        <f>E279*(1+C$1809)</f>
        <v>103.98735900000001</v>
      </c>
      <c r="G279" s="42">
        <f>D279*F279</f>
        <v>0</v>
      </c>
      <c r="H279" s="175"/>
      <c r="I279" s="246">
        <f>IF(D279&lt;&gt;0,1,0)</f>
        <v>0</v>
      </c>
    </row>
    <row r="280" spans="1:9" s="22" customFormat="1" ht="94.5" hidden="1" customHeight="1" x14ac:dyDescent="0.3">
      <c r="A280" s="94"/>
      <c r="B280" s="43" t="s">
        <v>306</v>
      </c>
      <c r="C280" s="41"/>
      <c r="D280" s="58"/>
      <c r="E280" s="42"/>
      <c r="F280" s="42"/>
      <c r="G280" s="44"/>
      <c r="H280" s="175"/>
      <c r="I280" s="246">
        <f>IF(I279=1,1,0)</f>
        <v>0</v>
      </c>
    </row>
    <row r="281" spans="1:9" s="22" customFormat="1" ht="18.75" hidden="1" customHeight="1" x14ac:dyDescent="0.3">
      <c r="A281" s="94"/>
      <c r="B281" s="43"/>
      <c r="C281" s="41"/>
      <c r="D281" s="58"/>
      <c r="E281" s="42"/>
      <c r="F281" s="42"/>
      <c r="G281" s="44"/>
      <c r="H281" s="175"/>
      <c r="I281" s="246">
        <f>IF(I280=1,1,0)</f>
        <v>0</v>
      </c>
    </row>
    <row r="282" spans="1:9" s="22" customFormat="1" ht="31.5" hidden="1" customHeight="1" x14ac:dyDescent="0.3">
      <c r="A282" s="94" t="s">
        <v>307</v>
      </c>
      <c r="B282" s="45" t="s">
        <v>308</v>
      </c>
      <c r="C282" s="41" t="s">
        <v>31</v>
      </c>
      <c r="D282" s="42"/>
      <c r="E282" s="42">
        <f>'PS - ESCOLA'!E282</f>
        <v>57.67</v>
      </c>
      <c r="F282" s="42">
        <f>E282*(1+C$1809)</f>
        <v>70.743789000000007</v>
      </c>
      <c r="G282" s="42">
        <f>D282*F282</f>
        <v>0</v>
      </c>
      <c r="H282" s="175"/>
      <c r="I282" s="246">
        <f>IF(D282&lt;&gt;0,1,0)</f>
        <v>0</v>
      </c>
    </row>
    <row r="283" spans="1:9" s="22" customFormat="1" ht="78.75" hidden="1" customHeight="1" x14ac:dyDescent="0.3">
      <c r="A283" s="94"/>
      <c r="B283" s="43" t="s">
        <v>309</v>
      </c>
      <c r="C283" s="41"/>
      <c r="D283" s="58"/>
      <c r="E283" s="42"/>
      <c r="F283" s="42"/>
      <c r="G283" s="44"/>
      <c r="H283" s="175"/>
      <c r="I283" s="246">
        <f>IF(I282=1,1,0)</f>
        <v>0</v>
      </c>
    </row>
    <row r="284" spans="1:9" s="22" customFormat="1" ht="18.75" hidden="1" customHeight="1" x14ac:dyDescent="0.3">
      <c r="A284" s="94"/>
      <c r="B284" s="43"/>
      <c r="C284" s="41"/>
      <c r="D284" s="58"/>
      <c r="E284" s="42"/>
      <c r="F284" s="42"/>
      <c r="G284" s="44"/>
      <c r="H284" s="175"/>
      <c r="I284" s="246">
        <f>IF(I283=1,1,0)</f>
        <v>0</v>
      </c>
    </row>
    <row r="285" spans="1:9" s="22" customFormat="1" ht="21" hidden="1" customHeight="1" x14ac:dyDescent="0.3">
      <c r="A285" s="94" t="s">
        <v>310</v>
      </c>
      <c r="B285" s="45" t="s">
        <v>311</v>
      </c>
      <c r="C285" s="41" t="s">
        <v>78</v>
      </c>
      <c r="D285" s="42"/>
      <c r="E285" s="42">
        <f>'PS - ESCOLA'!E285</f>
        <v>3009.71</v>
      </c>
      <c r="F285" s="42">
        <f>E285*(1+C$1809)</f>
        <v>3692.0112570000006</v>
      </c>
      <c r="G285" s="42">
        <f>D285*F285</f>
        <v>0</v>
      </c>
      <c r="H285" s="175"/>
      <c r="I285" s="246">
        <f>IF(D285&lt;&gt;0,1,0)</f>
        <v>0</v>
      </c>
    </row>
    <row r="286" spans="1:9" s="22" customFormat="1" ht="189" hidden="1" customHeight="1" x14ac:dyDescent="0.3">
      <c r="A286" s="94"/>
      <c r="B286" s="43" t="s">
        <v>312</v>
      </c>
      <c r="C286" s="41"/>
      <c r="D286" s="42"/>
      <c r="E286" s="42"/>
      <c r="F286" s="42"/>
      <c r="G286" s="44"/>
      <c r="H286" s="175"/>
      <c r="I286" s="246">
        <f>IF(I285=1,1,0)</f>
        <v>0</v>
      </c>
    </row>
    <row r="287" spans="1:9" s="22" customFormat="1" ht="18.75" hidden="1" customHeight="1" x14ac:dyDescent="0.3">
      <c r="A287" s="94"/>
      <c r="B287" s="45"/>
      <c r="C287" s="41"/>
      <c r="D287" s="42"/>
      <c r="E287" s="42"/>
      <c r="F287" s="42"/>
      <c r="G287" s="44"/>
      <c r="H287" s="175"/>
      <c r="I287" s="246">
        <f>IF(I286=1,1,0)</f>
        <v>0</v>
      </c>
    </row>
    <row r="288" spans="1:9" s="22" customFormat="1" ht="31.5" hidden="1" customHeight="1" x14ac:dyDescent="0.3">
      <c r="A288" s="94" t="s">
        <v>313</v>
      </c>
      <c r="B288" s="90" t="s">
        <v>314</v>
      </c>
      <c r="C288" s="41" t="s">
        <v>78</v>
      </c>
      <c r="D288" s="42"/>
      <c r="E288" s="42">
        <f>'PS - ESCOLA'!E288</f>
        <v>697.62</v>
      </c>
      <c r="F288" s="42">
        <f>E288*(1+C$1809)</f>
        <v>855.77045400000009</v>
      </c>
      <c r="G288" s="42">
        <f>D288*F288</f>
        <v>0</v>
      </c>
      <c r="H288" s="175"/>
      <c r="I288" s="246">
        <f>IF(D288&lt;&gt;0,1,0)</f>
        <v>0</v>
      </c>
    </row>
    <row r="289" spans="1:9" s="22" customFormat="1" ht="81.75" hidden="1" customHeight="1" x14ac:dyDescent="0.3">
      <c r="A289" s="94"/>
      <c r="B289" s="91" t="s">
        <v>315</v>
      </c>
      <c r="C289" s="41"/>
      <c r="D289" s="58"/>
      <c r="E289" s="42"/>
      <c r="F289" s="42"/>
      <c r="G289" s="44"/>
      <c r="H289" s="175"/>
      <c r="I289" s="246">
        <f>IF(I288=1,1,0)</f>
        <v>0</v>
      </c>
    </row>
    <row r="290" spans="1:9" s="22" customFormat="1" ht="18.75" hidden="1" customHeight="1" x14ac:dyDescent="0.3">
      <c r="A290" s="94"/>
      <c r="B290" s="91"/>
      <c r="C290" s="41"/>
      <c r="D290" s="58"/>
      <c r="E290" s="42"/>
      <c r="F290" s="42"/>
      <c r="G290" s="44"/>
      <c r="H290" s="175"/>
      <c r="I290" s="246">
        <f>IF(I289=1,1,0)</f>
        <v>0</v>
      </c>
    </row>
    <row r="291" spans="1:9" s="22" customFormat="1" ht="31.5" customHeight="1" x14ac:dyDescent="0.25">
      <c r="A291" s="94" t="s">
        <v>316</v>
      </c>
      <c r="B291" s="90" t="s">
        <v>317</v>
      </c>
      <c r="C291" s="41" t="s">
        <v>240</v>
      </c>
      <c r="D291" s="42">
        <f>13.16+19.86</f>
        <v>33.019999999999996</v>
      </c>
      <c r="E291" s="42"/>
      <c r="F291" s="42">
        <f>E291*(1+C$1809)</f>
        <v>0</v>
      </c>
      <c r="G291" s="42">
        <f>D291*F291</f>
        <v>0</v>
      </c>
      <c r="H291" s="175"/>
      <c r="I291" s="246">
        <f>IF(D291&lt;&gt;0,1,0)</f>
        <v>1</v>
      </c>
    </row>
    <row r="292" spans="1:9" s="22" customFormat="1" ht="81" customHeight="1" x14ac:dyDescent="0.25">
      <c r="A292" s="94"/>
      <c r="B292" s="91" t="s">
        <v>318</v>
      </c>
      <c r="C292" s="41"/>
      <c r="D292" s="58"/>
      <c r="E292" s="42"/>
      <c r="F292" s="42"/>
      <c r="G292" s="44"/>
      <c r="H292" s="182" t="s">
        <v>1963</v>
      </c>
      <c r="I292" s="246">
        <f>IF(I291=1,1,0)</f>
        <v>1</v>
      </c>
    </row>
    <row r="293" spans="1:9" s="22" customFormat="1" ht="18.75" customHeight="1" x14ac:dyDescent="0.25">
      <c r="A293" s="94"/>
      <c r="B293" s="43"/>
      <c r="C293" s="41"/>
      <c r="D293" s="58"/>
      <c r="E293" s="42"/>
      <c r="F293" s="42"/>
      <c r="G293" s="44"/>
      <c r="H293" s="175"/>
      <c r="I293" s="246">
        <f>IF(I292=1,1,0)</f>
        <v>1</v>
      </c>
    </row>
    <row r="294" spans="1:9" s="22" customFormat="1" ht="31.5" hidden="1" customHeight="1" x14ac:dyDescent="0.3">
      <c r="A294" s="94" t="s">
        <v>319</v>
      </c>
      <c r="B294" s="92" t="s">
        <v>320</v>
      </c>
      <c r="C294" s="41" t="s">
        <v>31</v>
      </c>
      <c r="D294" s="42"/>
      <c r="E294" s="42">
        <f>'PS - ESCOLA'!E294</f>
        <v>273.10000000000002</v>
      </c>
      <c r="F294" s="42">
        <f>E294*(1+C$1809)</f>
        <v>335.01177000000007</v>
      </c>
      <c r="G294" s="42">
        <f>D294*F294</f>
        <v>0</v>
      </c>
      <c r="H294" s="175"/>
      <c r="I294" s="246">
        <f>IF(D294&lt;&gt;0,1,0)</f>
        <v>0</v>
      </c>
    </row>
    <row r="295" spans="1:9" s="22" customFormat="1" ht="141.75" hidden="1" customHeight="1" x14ac:dyDescent="0.3">
      <c r="A295" s="94"/>
      <c r="B295" s="91" t="s">
        <v>321</v>
      </c>
      <c r="C295" s="41"/>
      <c r="D295" s="58"/>
      <c r="E295" s="42"/>
      <c r="F295" s="42"/>
      <c r="G295" s="44"/>
      <c r="H295" s="175"/>
      <c r="I295" s="246">
        <f>IF(I294=1,1,0)</f>
        <v>0</v>
      </c>
    </row>
    <row r="296" spans="1:9" s="22" customFormat="1" ht="18.75" hidden="1" customHeight="1" x14ac:dyDescent="0.3">
      <c r="A296" s="94"/>
      <c r="B296" s="91"/>
      <c r="C296" s="41"/>
      <c r="D296" s="58"/>
      <c r="E296" s="42"/>
      <c r="F296" s="42"/>
      <c r="G296" s="44"/>
      <c r="H296" s="175"/>
      <c r="I296" s="246">
        <f>IF(I295=1,1,0)</f>
        <v>0</v>
      </c>
    </row>
    <row r="297" spans="1:9" s="22" customFormat="1" ht="31.5" hidden="1" customHeight="1" x14ac:dyDescent="0.3">
      <c r="A297" s="94" t="s">
        <v>322</v>
      </c>
      <c r="B297" s="92" t="s">
        <v>323</v>
      </c>
      <c r="C297" s="41" t="s">
        <v>31</v>
      </c>
      <c r="D297" s="42"/>
      <c r="E297" s="42">
        <f>'PS - ESCOLA'!E297</f>
        <v>295.43</v>
      </c>
      <c r="F297" s="42">
        <f>E297*(1+C$1809)</f>
        <v>362.40398100000004</v>
      </c>
      <c r="G297" s="42">
        <f>D297*F297</f>
        <v>0</v>
      </c>
      <c r="H297" s="175"/>
      <c r="I297" s="246">
        <f>IF(D297&lt;&gt;0,1,0)</f>
        <v>0</v>
      </c>
    </row>
    <row r="298" spans="1:9" s="22" customFormat="1" ht="141.75" hidden="1" customHeight="1" x14ac:dyDescent="0.3">
      <c r="A298" s="94"/>
      <c r="B298" s="91" t="s">
        <v>324</v>
      </c>
      <c r="C298" s="41"/>
      <c r="D298" s="58"/>
      <c r="E298" s="42"/>
      <c r="F298" s="42"/>
      <c r="G298" s="44"/>
      <c r="H298" s="175"/>
      <c r="I298" s="246">
        <f>IF(I297=1,1,0)</f>
        <v>0</v>
      </c>
    </row>
    <row r="299" spans="1:9" s="22" customFormat="1" ht="18.75" hidden="1" customHeight="1" x14ac:dyDescent="0.3">
      <c r="A299" s="94"/>
      <c r="B299" s="43"/>
      <c r="C299" s="41"/>
      <c r="D299" s="58"/>
      <c r="E299" s="42"/>
      <c r="F299" s="42"/>
      <c r="G299" s="44"/>
      <c r="H299" s="175"/>
      <c r="I299" s="246">
        <f>IF(I298=1,1,0)</f>
        <v>0</v>
      </c>
    </row>
    <row r="300" spans="1:9" s="22" customFormat="1" ht="18.75" hidden="1" customHeight="1" x14ac:dyDescent="0.3">
      <c r="A300" s="94" t="s">
        <v>325</v>
      </c>
      <c r="B300" s="45" t="s">
        <v>326</v>
      </c>
      <c r="C300" s="41" t="s">
        <v>240</v>
      </c>
      <c r="D300" s="42"/>
      <c r="E300" s="42">
        <f>'PS - ESCOLA'!E300</f>
        <v>37.64</v>
      </c>
      <c r="F300" s="42">
        <f>E300*(1+C$1809)</f>
        <v>46.172988000000004</v>
      </c>
      <c r="G300" s="42">
        <f>D300*F300</f>
        <v>0</v>
      </c>
      <c r="H300" s="175"/>
      <c r="I300" s="246">
        <f>IF(D300&lt;&gt;0,1,0)</f>
        <v>0</v>
      </c>
    </row>
    <row r="301" spans="1:9" s="22" customFormat="1" ht="81" hidden="1" customHeight="1" x14ac:dyDescent="0.3">
      <c r="A301" s="94"/>
      <c r="B301" s="43" t="s">
        <v>327</v>
      </c>
      <c r="C301" s="41"/>
      <c r="D301" s="58"/>
      <c r="E301" s="42"/>
      <c r="F301" s="42"/>
      <c r="G301" s="44"/>
      <c r="H301" s="175"/>
      <c r="I301" s="246">
        <f>IF(I300=1,1,0)</f>
        <v>0</v>
      </c>
    </row>
    <row r="302" spans="1:9" s="22" customFormat="1" ht="18.75" hidden="1" customHeight="1" x14ac:dyDescent="0.3">
      <c r="A302" s="94"/>
      <c r="B302" s="43"/>
      <c r="C302" s="41"/>
      <c r="D302" s="58"/>
      <c r="E302" s="42"/>
      <c r="F302" s="42"/>
      <c r="G302" s="44"/>
      <c r="H302" s="175"/>
      <c r="I302" s="246">
        <f>IF(I301=1,1,0)</f>
        <v>0</v>
      </c>
    </row>
    <row r="303" spans="1:9" s="22" customFormat="1" ht="18.75" hidden="1" customHeight="1" x14ac:dyDescent="0.3">
      <c r="A303" s="94" t="s">
        <v>328</v>
      </c>
      <c r="B303" s="45" t="s">
        <v>329</v>
      </c>
      <c r="C303" s="41" t="s">
        <v>19</v>
      </c>
      <c r="D303" s="42"/>
      <c r="E303" s="42">
        <f>'PS - ESCOLA'!E303</f>
        <v>0.66</v>
      </c>
      <c r="F303" s="42">
        <f>E303*(1+C$1809)</f>
        <v>0.80962200000000017</v>
      </c>
      <c r="G303" s="42">
        <f>D303*F303</f>
        <v>0</v>
      </c>
      <c r="H303" s="175"/>
      <c r="I303" s="246">
        <f>IF(D303&lt;&gt;0,1,0)</f>
        <v>0</v>
      </c>
    </row>
    <row r="304" spans="1:9" s="22" customFormat="1" ht="63" hidden="1" customHeight="1" x14ac:dyDescent="0.3">
      <c r="A304" s="94"/>
      <c r="B304" s="43" t="s">
        <v>330</v>
      </c>
      <c r="C304" s="41"/>
      <c r="D304" s="58"/>
      <c r="E304" s="42"/>
      <c r="F304" s="42"/>
      <c r="G304" s="44"/>
      <c r="H304" s="175"/>
      <c r="I304" s="246">
        <f>IF(I303=1,1,0)</f>
        <v>0</v>
      </c>
    </row>
    <row r="305" spans="1:9" s="22" customFormat="1" ht="18.75" hidden="1" customHeight="1" x14ac:dyDescent="0.3">
      <c r="A305" s="94"/>
      <c r="B305" s="43"/>
      <c r="C305" s="41"/>
      <c r="D305" s="58"/>
      <c r="E305" s="42"/>
      <c r="F305" s="42"/>
      <c r="G305" s="44"/>
      <c r="H305" s="175"/>
      <c r="I305" s="246">
        <f>IF(I304=1,1,0)</f>
        <v>0</v>
      </c>
    </row>
    <row r="306" spans="1:9" s="22" customFormat="1" ht="18.75" hidden="1" customHeight="1" x14ac:dyDescent="0.3">
      <c r="A306" s="94" t="s">
        <v>331</v>
      </c>
      <c r="B306" s="45" t="s">
        <v>332</v>
      </c>
      <c r="C306" s="41" t="s">
        <v>240</v>
      </c>
      <c r="D306" s="42"/>
      <c r="E306" s="42">
        <f>'PS - ESCOLA'!E306</f>
        <v>2958.93</v>
      </c>
      <c r="F306" s="42">
        <f>E306*(1+C$1809)</f>
        <v>3629.719431</v>
      </c>
      <c r="G306" s="42">
        <f>D306*F306</f>
        <v>0</v>
      </c>
      <c r="H306" s="175"/>
      <c r="I306" s="246">
        <f>IF(D306&lt;&gt;0,1,0)</f>
        <v>0</v>
      </c>
    </row>
    <row r="307" spans="1:9" s="22" customFormat="1" ht="81" hidden="1" customHeight="1" x14ac:dyDescent="0.3">
      <c r="A307" s="94"/>
      <c r="B307" s="43" t="s">
        <v>333</v>
      </c>
      <c r="C307" s="41"/>
      <c r="D307" s="58"/>
      <c r="E307" s="42"/>
      <c r="F307" s="42"/>
      <c r="G307" s="44"/>
      <c r="H307" s="175"/>
      <c r="I307" s="246">
        <f>IF(I306=1,1,0)</f>
        <v>0</v>
      </c>
    </row>
    <row r="308" spans="1:9" s="22" customFormat="1" ht="18" customHeight="1" x14ac:dyDescent="0.25">
      <c r="A308" s="223" t="s">
        <v>1968</v>
      </c>
      <c r="B308" s="224"/>
      <c r="C308" s="217"/>
      <c r="D308" s="217"/>
      <c r="E308" s="209" t="s">
        <v>67</v>
      </c>
      <c r="F308" s="217"/>
      <c r="G308" s="66">
        <f>SUM(G273:G307)</f>
        <v>0</v>
      </c>
      <c r="H308" s="175"/>
      <c r="I308" s="245" t="s">
        <v>1973</v>
      </c>
    </row>
    <row r="309" spans="1:9" s="22" customFormat="1" ht="18.75" customHeight="1" x14ac:dyDescent="0.25">
      <c r="A309" s="172" t="s">
        <v>334</v>
      </c>
      <c r="B309" s="228" t="s">
        <v>335</v>
      </c>
      <c r="C309" s="208"/>
      <c r="D309" s="233"/>
      <c r="E309" s="231"/>
      <c r="F309" s="231"/>
      <c r="G309" s="232"/>
      <c r="H309" s="175"/>
      <c r="I309" s="245" t="s">
        <v>1973</v>
      </c>
    </row>
    <row r="310" spans="1:9" s="22" customFormat="1" ht="18.75" customHeight="1" x14ac:dyDescent="0.25">
      <c r="A310" s="174" t="s">
        <v>336</v>
      </c>
      <c r="B310" s="57" t="s">
        <v>337</v>
      </c>
      <c r="C310" s="41"/>
      <c r="D310" s="58"/>
      <c r="E310" s="83"/>
      <c r="F310" s="83"/>
      <c r="G310" s="44"/>
      <c r="H310" s="175"/>
      <c r="I310" s="246">
        <f>IF(D311&lt;&gt;0,1,IF(D314&lt;&gt;0,1,IF(D317&lt;&gt;0,1,IF(D320&lt;&gt;0,1,IF(D323&lt;&gt;0,1,IF(D326&lt;&gt;0,1,IF(D329&lt;&gt;0,1,IF(D332&lt;&gt;0,1,0))))))))+IF(D335&lt;&gt;0,1,0)</f>
        <v>1</v>
      </c>
    </row>
    <row r="311" spans="1:9" s="22" customFormat="1" ht="31.5" hidden="1" customHeight="1" x14ac:dyDescent="0.3">
      <c r="A311" s="94" t="s">
        <v>338</v>
      </c>
      <c r="B311" s="45" t="s">
        <v>339</v>
      </c>
      <c r="C311" s="41" t="s">
        <v>31</v>
      </c>
      <c r="D311" s="42"/>
      <c r="E311" s="42">
        <f>'PS - ESCOLA'!E311</f>
        <v>48.53</v>
      </c>
      <c r="F311" s="42">
        <f>E311*(1+C$1809)</f>
        <v>59.531751000000007</v>
      </c>
      <c r="G311" s="42">
        <f>D311*F311</f>
        <v>0</v>
      </c>
      <c r="H311" s="175"/>
      <c r="I311" s="246">
        <f>IF(D311&lt;&gt;0,1,0)</f>
        <v>0</v>
      </c>
    </row>
    <row r="312" spans="1:9" s="22" customFormat="1" ht="94.5" hidden="1" customHeight="1" x14ac:dyDescent="0.3">
      <c r="A312" s="94"/>
      <c r="B312" s="43" t="s">
        <v>340</v>
      </c>
      <c r="C312" s="41"/>
      <c r="D312" s="58"/>
      <c r="E312" s="42"/>
      <c r="F312" s="42"/>
      <c r="G312" s="44"/>
      <c r="H312" s="175"/>
      <c r="I312" s="246">
        <f>IF(I311=1,1,0)</f>
        <v>0</v>
      </c>
    </row>
    <row r="313" spans="1:9" s="22" customFormat="1" ht="18.75" hidden="1" customHeight="1" x14ac:dyDescent="0.3">
      <c r="A313" s="94"/>
      <c r="B313" s="43"/>
      <c r="C313" s="41"/>
      <c r="D313" s="58"/>
      <c r="E313" s="42"/>
      <c r="F313" s="42"/>
      <c r="G313" s="44"/>
      <c r="H313" s="175"/>
      <c r="I313" s="246">
        <f>IF(I312=1,1,0)</f>
        <v>0</v>
      </c>
    </row>
    <row r="314" spans="1:9" s="22" customFormat="1" ht="58.9" customHeight="1" x14ac:dyDescent="0.25">
      <c r="A314" s="94" t="s">
        <v>341</v>
      </c>
      <c r="B314" s="51" t="s">
        <v>342</v>
      </c>
      <c r="C314" s="41" t="s">
        <v>31</v>
      </c>
      <c r="D314" s="42">
        <v>99.84</v>
      </c>
      <c r="E314" s="42"/>
      <c r="F314" s="42">
        <f>E314*(1+C$1809)</f>
        <v>0</v>
      </c>
      <c r="G314" s="42">
        <f>D314*F314</f>
        <v>0</v>
      </c>
      <c r="H314" s="175"/>
      <c r="I314" s="246">
        <f>IF(D314&lt;&gt;0,1,0)</f>
        <v>1</v>
      </c>
    </row>
    <row r="315" spans="1:9" s="22" customFormat="1" ht="94.5" customHeight="1" x14ac:dyDescent="0.25">
      <c r="A315" s="94"/>
      <c r="B315" s="53" t="s">
        <v>343</v>
      </c>
      <c r="C315" s="41"/>
      <c r="D315" s="58"/>
      <c r="E315" s="42"/>
      <c r="F315" s="42"/>
      <c r="G315" s="44"/>
      <c r="H315" s="176" t="s">
        <v>1962</v>
      </c>
      <c r="I315" s="246">
        <f>IF(I314=1,1,0)</f>
        <v>1</v>
      </c>
    </row>
    <row r="316" spans="1:9" s="22" customFormat="1" ht="18.75" customHeight="1" x14ac:dyDescent="0.25">
      <c r="A316" s="216"/>
      <c r="B316" s="43"/>
      <c r="C316" s="247"/>
      <c r="D316" s="247"/>
      <c r="E316" s="247"/>
      <c r="F316" s="247"/>
      <c r="G316" s="49"/>
      <c r="H316" s="175"/>
      <c r="I316" s="246">
        <f>IF(I315=1,1,0)</f>
        <v>1</v>
      </c>
    </row>
    <row r="317" spans="1:9" s="22" customFormat="1" ht="47.25" hidden="1" customHeight="1" x14ac:dyDescent="0.3">
      <c r="A317" s="94" t="s">
        <v>344</v>
      </c>
      <c r="B317" s="45" t="s">
        <v>345</v>
      </c>
      <c r="C317" s="41" t="s">
        <v>31</v>
      </c>
      <c r="D317" s="42"/>
      <c r="E317" s="42">
        <f>'PS - ESCOLA'!E317</f>
        <v>81.87</v>
      </c>
      <c r="F317" s="42">
        <f>E317*(1+C$1809)</f>
        <v>100.42992900000002</v>
      </c>
      <c r="G317" s="42">
        <f>D317*F317</f>
        <v>0</v>
      </c>
      <c r="H317" s="175"/>
      <c r="I317" s="246">
        <f>IF(D317&lt;&gt;0,1,0)</f>
        <v>0</v>
      </c>
    </row>
    <row r="318" spans="1:9" s="22" customFormat="1" ht="94.5" hidden="1" customHeight="1" x14ac:dyDescent="0.3">
      <c r="A318" s="94"/>
      <c r="B318" s="43" t="s">
        <v>346</v>
      </c>
      <c r="C318" s="41"/>
      <c r="D318" s="58"/>
      <c r="E318" s="42"/>
      <c r="F318" s="42"/>
      <c r="G318" s="44"/>
      <c r="H318" s="175"/>
      <c r="I318" s="246">
        <f>IF(I317=1,1,0)</f>
        <v>0</v>
      </c>
    </row>
    <row r="319" spans="1:9" s="22" customFormat="1" ht="18.75" hidden="1" customHeight="1" x14ac:dyDescent="0.3">
      <c r="A319" s="94"/>
      <c r="B319" s="43"/>
      <c r="C319" s="41"/>
      <c r="D319" s="58"/>
      <c r="E319" s="42"/>
      <c r="F319" s="42"/>
      <c r="G319" s="44"/>
      <c r="H319" s="175"/>
      <c r="I319" s="246">
        <f>IF(I318=1,1,0)</f>
        <v>0</v>
      </c>
    </row>
    <row r="320" spans="1:9" s="22" customFormat="1" ht="31.5" hidden="1" customHeight="1" x14ac:dyDescent="0.3">
      <c r="A320" s="94" t="s">
        <v>347</v>
      </c>
      <c r="B320" s="92" t="s">
        <v>348</v>
      </c>
      <c r="C320" s="41" t="s">
        <v>31</v>
      </c>
      <c r="D320" s="42"/>
      <c r="E320" s="42">
        <f>'PS - ESCOLA'!E320</f>
        <v>94.67</v>
      </c>
      <c r="F320" s="42">
        <f>E320*(1+C$1809)</f>
        <v>116.13168900000001</v>
      </c>
      <c r="G320" s="42">
        <f>D320*F320</f>
        <v>0</v>
      </c>
      <c r="H320" s="175"/>
      <c r="I320" s="246">
        <f>IF(D320&lt;&gt;0,1,0)</f>
        <v>0</v>
      </c>
    </row>
    <row r="321" spans="1:9" s="22" customFormat="1" ht="63" hidden="1" customHeight="1" x14ac:dyDescent="0.3">
      <c r="A321" s="94"/>
      <c r="B321" s="91" t="s">
        <v>349</v>
      </c>
      <c r="C321" s="41"/>
      <c r="D321" s="58"/>
      <c r="E321" s="42"/>
      <c r="F321" s="42"/>
      <c r="G321" s="44"/>
      <c r="H321" s="175"/>
      <c r="I321" s="246">
        <f>IF(I320=1,1,0)</f>
        <v>0</v>
      </c>
    </row>
    <row r="322" spans="1:9" s="22" customFormat="1" ht="18.75" hidden="1" customHeight="1" x14ac:dyDescent="0.3">
      <c r="A322" s="94"/>
      <c r="B322" s="43"/>
      <c r="C322" s="41"/>
      <c r="D322" s="58"/>
      <c r="E322" s="42"/>
      <c r="F322" s="42"/>
      <c r="G322" s="44"/>
      <c r="H322" s="175"/>
      <c r="I322" s="246">
        <f>IF(I321=1,1,0)</f>
        <v>0</v>
      </c>
    </row>
    <row r="323" spans="1:9" s="22" customFormat="1" ht="31.5" hidden="1" customHeight="1" x14ac:dyDescent="0.3">
      <c r="A323" s="94" t="s">
        <v>350</v>
      </c>
      <c r="B323" s="45" t="s">
        <v>351</v>
      </c>
      <c r="C323" s="41" t="s">
        <v>31</v>
      </c>
      <c r="D323" s="42"/>
      <c r="E323" s="42">
        <f>'PS - ESCOLA'!E323</f>
        <v>63.79</v>
      </c>
      <c r="F323" s="42">
        <f>E323*(1+C$1809)</f>
        <v>78.251193000000001</v>
      </c>
      <c r="G323" s="42">
        <f>D323*F323</f>
        <v>0</v>
      </c>
      <c r="H323" s="175"/>
      <c r="I323" s="246">
        <f>IF(D323&lt;&gt;0,1,0)</f>
        <v>0</v>
      </c>
    </row>
    <row r="324" spans="1:9" s="22" customFormat="1" ht="94.5" hidden="1" customHeight="1" x14ac:dyDescent="0.3">
      <c r="A324" s="94"/>
      <c r="B324" s="43" t="s">
        <v>352</v>
      </c>
      <c r="C324" s="41"/>
      <c r="D324" s="58"/>
      <c r="E324" s="42"/>
      <c r="F324" s="42"/>
      <c r="G324" s="44"/>
      <c r="H324" s="175"/>
      <c r="I324" s="246">
        <f>IF(I323=1,1,0)</f>
        <v>0</v>
      </c>
    </row>
    <row r="325" spans="1:9" s="22" customFormat="1" ht="18.75" hidden="1" customHeight="1" x14ac:dyDescent="0.3">
      <c r="A325" s="94"/>
      <c r="B325" s="43"/>
      <c r="C325" s="41"/>
      <c r="D325" s="58"/>
      <c r="E325" s="42"/>
      <c r="F325" s="42"/>
      <c r="G325" s="44"/>
      <c r="H325" s="175"/>
      <c r="I325" s="246">
        <f>IF(I324=1,1,0)</f>
        <v>0</v>
      </c>
    </row>
    <row r="326" spans="1:9" s="22" customFormat="1" ht="31.5" hidden="1" customHeight="1" x14ac:dyDescent="0.3">
      <c r="A326" s="94" t="s">
        <v>353</v>
      </c>
      <c r="B326" s="45" t="s">
        <v>354</v>
      </c>
      <c r="C326" s="41" t="s">
        <v>31</v>
      </c>
      <c r="D326" s="42"/>
      <c r="E326" s="42">
        <f>'PS - ESCOLA'!E326</f>
        <v>99.5</v>
      </c>
      <c r="F326" s="42">
        <f>E326*(1+C$1809)</f>
        <v>122.05665000000002</v>
      </c>
      <c r="G326" s="42">
        <f>D326*F326</f>
        <v>0</v>
      </c>
      <c r="H326" s="175"/>
      <c r="I326" s="246">
        <f>IF(D326&lt;&gt;0,1,0)</f>
        <v>0</v>
      </c>
    </row>
    <row r="327" spans="1:9" s="22" customFormat="1" ht="96" hidden="1" customHeight="1" x14ac:dyDescent="0.3">
      <c r="A327" s="94"/>
      <c r="B327" s="43" t="s">
        <v>355</v>
      </c>
      <c r="C327" s="41"/>
      <c r="D327" s="58"/>
      <c r="E327" s="42"/>
      <c r="F327" s="42"/>
      <c r="G327" s="44"/>
      <c r="H327" s="175"/>
      <c r="I327" s="246">
        <f>IF(I326=1,1,0)</f>
        <v>0</v>
      </c>
    </row>
    <row r="328" spans="1:9" s="22" customFormat="1" ht="18.75" hidden="1" customHeight="1" x14ac:dyDescent="0.3">
      <c r="A328" s="94"/>
      <c r="B328" s="43"/>
      <c r="C328" s="41"/>
      <c r="D328" s="58"/>
      <c r="E328" s="42"/>
      <c r="F328" s="42"/>
      <c r="G328" s="44"/>
      <c r="H328" s="175"/>
      <c r="I328" s="246">
        <f>IF(I327=1,1,0)</f>
        <v>0</v>
      </c>
    </row>
    <row r="329" spans="1:9" s="22" customFormat="1" ht="31.5" hidden="1" customHeight="1" x14ac:dyDescent="0.3">
      <c r="A329" s="94" t="s">
        <v>356</v>
      </c>
      <c r="B329" s="45" t="s">
        <v>357</v>
      </c>
      <c r="C329" s="41" t="s">
        <v>31</v>
      </c>
      <c r="D329" s="42"/>
      <c r="E329" s="42">
        <f>'PS - ESCOLA'!E329</f>
        <v>64.69</v>
      </c>
      <c r="F329" s="42">
        <f>E329*(1+C$1809)</f>
        <v>79.355223000000009</v>
      </c>
      <c r="G329" s="42">
        <f>D329*F329</f>
        <v>0</v>
      </c>
      <c r="H329" s="175"/>
      <c r="I329" s="246">
        <f>IF(D329&lt;&gt;0,1,0)</f>
        <v>0</v>
      </c>
    </row>
    <row r="330" spans="1:9" s="23" customFormat="1" ht="94.5" hidden="1" customHeight="1" x14ac:dyDescent="0.3">
      <c r="A330" s="94"/>
      <c r="B330" s="43" t="s">
        <v>358</v>
      </c>
      <c r="C330" s="41"/>
      <c r="D330" s="58"/>
      <c r="E330" s="42"/>
      <c r="F330" s="42"/>
      <c r="G330" s="44"/>
      <c r="H330" s="175"/>
      <c r="I330" s="246">
        <f>IF(I329=1,1,0)</f>
        <v>0</v>
      </c>
    </row>
    <row r="331" spans="1:9" s="23" customFormat="1" ht="18.75" hidden="1" customHeight="1" x14ac:dyDescent="0.3">
      <c r="A331" s="94"/>
      <c r="B331" s="43"/>
      <c r="C331" s="41"/>
      <c r="D331" s="58"/>
      <c r="E331" s="42"/>
      <c r="F331" s="42"/>
      <c r="G331" s="44"/>
      <c r="H331" s="175"/>
      <c r="I331" s="246">
        <f>IF(I330=1,1,0)</f>
        <v>0</v>
      </c>
    </row>
    <row r="332" spans="1:9" s="22" customFormat="1" ht="47.25" hidden="1" customHeight="1" x14ac:dyDescent="0.3">
      <c r="A332" s="94" t="s">
        <v>359</v>
      </c>
      <c r="B332" s="45" t="s">
        <v>360</v>
      </c>
      <c r="C332" s="41" t="s">
        <v>31</v>
      </c>
      <c r="D332" s="42"/>
      <c r="E332" s="42">
        <f>'PS - ESCOLA'!E332</f>
        <v>87.26</v>
      </c>
      <c r="F332" s="42">
        <f>E332*(1+C$1809)</f>
        <v>107.04184200000002</v>
      </c>
      <c r="G332" s="42">
        <f>D332*F332</f>
        <v>0</v>
      </c>
      <c r="H332" s="175"/>
      <c r="I332" s="246">
        <f>IF(D332&lt;&gt;0,1,0)</f>
        <v>0</v>
      </c>
    </row>
    <row r="333" spans="1:9" s="22" customFormat="1" ht="81" hidden="1" customHeight="1" x14ac:dyDescent="0.3">
      <c r="A333" s="94"/>
      <c r="B333" s="43" t="s">
        <v>361</v>
      </c>
      <c r="C333" s="41"/>
      <c r="D333" s="42"/>
      <c r="E333" s="42"/>
      <c r="F333" s="42"/>
      <c r="G333" s="44"/>
      <c r="H333" s="175"/>
      <c r="I333" s="246">
        <f>IF(I332=1,1,0)</f>
        <v>0</v>
      </c>
    </row>
    <row r="334" spans="1:9" s="22" customFormat="1" ht="18.75" hidden="1" customHeight="1" x14ac:dyDescent="0.3">
      <c r="A334" s="94"/>
      <c r="B334" s="43"/>
      <c r="C334" s="41"/>
      <c r="D334" s="42"/>
      <c r="E334" s="42"/>
      <c r="F334" s="42"/>
      <c r="G334" s="44"/>
      <c r="H334" s="175"/>
      <c r="I334" s="246">
        <f>IF(I333=1,1,0)</f>
        <v>0</v>
      </c>
    </row>
    <row r="335" spans="1:9" s="22" customFormat="1" ht="21" hidden="1" customHeight="1" x14ac:dyDescent="0.3">
      <c r="A335" s="94" t="s">
        <v>362</v>
      </c>
      <c r="B335" s="45" t="s">
        <v>363</v>
      </c>
      <c r="C335" s="41" t="s">
        <v>19</v>
      </c>
      <c r="D335" s="42"/>
      <c r="E335" s="42">
        <f>'PS - ESCOLA'!E335</f>
        <v>262.49</v>
      </c>
      <c r="F335" s="42">
        <f>E335*(1+C$1809)</f>
        <v>321.99648300000007</v>
      </c>
      <c r="G335" s="42">
        <f>D335*F335</f>
        <v>0</v>
      </c>
      <c r="H335" s="175"/>
      <c r="I335" s="246">
        <f>IF(D335&lt;&gt;0,1,0)</f>
        <v>0</v>
      </c>
    </row>
    <row r="336" spans="1:9" s="22" customFormat="1" ht="98.25" hidden="1" customHeight="1" x14ac:dyDescent="0.3">
      <c r="A336" s="94"/>
      <c r="B336" s="43" t="s">
        <v>364</v>
      </c>
      <c r="C336" s="41"/>
      <c r="D336" s="41"/>
      <c r="E336" s="42"/>
      <c r="F336" s="42"/>
      <c r="G336" s="44"/>
      <c r="H336" s="175"/>
      <c r="I336" s="246">
        <f>IF(I335=1,1,0)</f>
        <v>0</v>
      </c>
    </row>
    <row r="337" spans="1:9" s="22" customFormat="1" ht="18" customHeight="1" x14ac:dyDescent="0.25">
      <c r="A337" s="223" t="s">
        <v>1968</v>
      </c>
      <c r="B337" s="224"/>
      <c r="C337" s="217"/>
      <c r="D337" s="217"/>
      <c r="E337" s="209" t="s">
        <v>67</v>
      </c>
      <c r="F337" s="217"/>
      <c r="G337" s="66">
        <f>SUM(G311:G336)</f>
        <v>0</v>
      </c>
      <c r="H337" s="175"/>
      <c r="I337" s="245" t="s">
        <v>1973</v>
      </c>
    </row>
    <row r="338" spans="1:9" s="22" customFormat="1" ht="18.75" customHeight="1" x14ac:dyDescent="0.25">
      <c r="A338" s="172" t="s">
        <v>365</v>
      </c>
      <c r="B338" s="228" t="s">
        <v>366</v>
      </c>
      <c r="C338" s="229"/>
      <c r="D338" s="233"/>
      <c r="E338" s="230"/>
      <c r="F338" s="230"/>
      <c r="G338" s="232"/>
      <c r="H338" s="175"/>
      <c r="I338" s="245" t="s">
        <v>1973</v>
      </c>
    </row>
    <row r="339" spans="1:9" s="22" customFormat="1" ht="18.75" customHeight="1" x14ac:dyDescent="0.25">
      <c r="A339" s="174" t="s">
        <v>367</v>
      </c>
      <c r="B339" s="57" t="s">
        <v>368</v>
      </c>
      <c r="C339" s="41"/>
      <c r="D339" s="58"/>
      <c r="E339" s="42"/>
      <c r="F339" s="42"/>
      <c r="G339" s="44"/>
      <c r="H339" s="175"/>
      <c r="I339" s="246">
        <f>IF(D340&lt;&gt;0,1,IF(D343&lt;&gt;0,1,IF(D346&lt;&gt;0,1,IF(D349&lt;&gt;0,1,IF(D352&lt;&gt;0,1,IF(D355&lt;&gt;0,1,IF(D358&lt;&gt;0,1,IF(D361&lt;&gt;0,1,0))))))))+IF(D364&lt;&gt;0,1,0)</f>
        <v>1</v>
      </c>
    </row>
    <row r="340" spans="1:9" s="22" customFormat="1" ht="31.5" hidden="1" customHeight="1" x14ac:dyDescent="0.3">
      <c r="A340" s="94" t="s">
        <v>369</v>
      </c>
      <c r="B340" s="45" t="s">
        <v>370</v>
      </c>
      <c r="C340" s="41" t="s">
        <v>19</v>
      </c>
      <c r="D340" s="42"/>
      <c r="E340" s="42">
        <f>'PS - ESCOLA'!E340</f>
        <v>39.229999999999997</v>
      </c>
      <c r="F340" s="42">
        <f>E340*(1+C$1809)</f>
        <v>48.123441</v>
      </c>
      <c r="G340" s="42">
        <f>D340*F340</f>
        <v>0</v>
      </c>
      <c r="H340" s="175"/>
      <c r="I340" s="246">
        <f>IF(D340&lt;&gt;0,1,0)</f>
        <v>0</v>
      </c>
    </row>
    <row r="341" spans="1:9" s="22" customFormat="1" ht="141.75" hidden="1" customHeight="1" x14ac:dyDescent="0.3">
      <c r="A341" s="94"/>
      <c r="B341" s="43" t="s">
        <v>371</v>
      </c>
      <c r="C341" s="41"/>
      <c r="D341" s="58"/>
      <c r="E341" s="42"/>
      <c r="F341" s="42"/>
      <c r="G341" s="44"/>
      <c r="H341" s="175"/>
      <c r="I341" s="246">
        <f>IF(I340=1,1,0)</f>
        <v>0</v>
      </c>
    </row>
    <row r="342" spans="1:9" s="22" customFormat="1" ht="18.75" hidden="1" customHeight="1" x14ac:dyDescent="0.3">
      <c r="A342" s="94"/>
      <c r="B342" s="43"/>
      <c r="C342" s="41"/>
      <c r="D342" s="58"/>
      <c r="E342" s="42"/>
      <c r="F342" s="42"/>
      <c r="G342" s="44"/>
      <c r="H342" s="175"/>
      <c r="I342" s="246">
        <f>IF(I341=1,1,0)</f>
        <v>0</v>
      </c>
    </row>
    <row r="343" spans="1:9" s="22" customFormat="1" ht="31.5" hidden="1" customHeight="1" x14ac:dyDescent="0.3">
      <c r="A343" s="94" t="s">
        <v>372</v>
      </c>
      <c r="B343" s="45" t="s">
        <v>373</v>
      </c>
      <c r="C343" s="41" t="s">
        <v>19</v>
      </c>
      <c r="D343" s="42"/>
      <c r="E343" s="42">
        <f>'PS - ESCOLA'!E343</f>
        <v>161.37</v>
      </c>
      <c r="F343" s="42">
        <f>E343*(1+C$1809)</f>
        <v>197.95257900000001</v>
      </c>
      <c r="G343" s="42">
        <f>D343*F343</f>
        <v>0</v>
      </c>
      <c r="H343" s="175"/>
      <c r="I343" s="246">
        <f>IF(D343&lt;&gt;0,1,0)</f>
        <v>0</v>
      </c>
    </row>
    <row r="344" spans="1:9" s="22" customFormat="1" ht="157.5" hidden="1" customHeight="1" x14ac:dyDescent="0.3">
      <c r="A344" s="94"/>
      <c r="B344" s="43" t="s">
        <v>374</v>
      </c>
      <c r="C344" s="41"/>
      <c r="D344" s="58"/>
      <c r="E344" s="42"/>
      <c r="F344" s="42"/>
      <c r="G344" s="44"/>
      <c r="H344" s="175"/>
      <c r="I344" s="246">
        <f>IF(I343=1,1,0)</f>
        <v>0</v>
      </c>
    </row>
    <row r="345" spans="1:9" s="22" customFormat="1" ht="18.75" hidden="1" customHeight="1" x14ac:dyDescent="0.3">
      <c r="A345" s="94"/>
      <c r="B345" s="43"/>
      <c r="C345" s="41"/>
      <c r="D345" s="58"/>
      <c r="E345" s="42"/>
      <c r="F345" s="42"/>
      <c r="G345" s="44"/>
      <c r="H345" s="175"/>
      <c r="I345" s="246">
        <f>IF(I344=1,1,0)</f>
        <v>0</v>
      </c>
    </row>
    <row r="346" spans="1:9" s="22" customFormat="1" ht="18.75" hidden="1" customHeight="1" x14ac:dyDescent="0.3">
      <c r="A346" s="94" t="s">
        <v>375</v>
      </c>
      <c r="B346" s="45" t="s">
        <v>376</v>
      </c>
      <c r="C346" s="41" t="s">
        <v>19</v>
      </c>
      <c r="D346" s="42"/>
      <c r="E346" s="42">
        <f>'PS - ESCOLA'!E346</f>
        <v>96.68</v>
      </c>
      <c r="F346" s="42">
        <f>E346*(1+C$1809)</f>
        <v>118.59735600000002</v>
      </c>
      <c r="G346" s="42">
        <f>D346*F346</f>
        <v>0</v>
      </c>
      <c r="H346" s="175"/>
      <c r="I346" s="246">
        <f>IF(D346&lt;&gt;0,1,0)</f>
        <v>0</v>
      </c>
    </row>
    <row r="347" spans="1:9" s="22" customFormat="1" ht="94.5" hidden="1" customHeight="1" x14ac:dyDescent="0.3">
      <c r="A347" s="94"/>
      <c r="B347" s="43" t="s">
        <v>377</v>
      </c>
      <c r="C347" s="41"/>
      <c r="D347" s="58"/>
      <c r="E347" s="42"/>
      <c r="F347" s="42"/>
      <c r="G347" s="44"/>
      <c r="H347" s="175"/>
      <c r="I347" s="246">
        <f>IF(I346=1,1,0)</f>
        <v>0</v>
      </c>
    </row>
    <row r="348" spans="1:9" s="22" customFormat="1" ht="18.75" hidden="1" customHeight="1" x14ac:dyDescent="0.3">
      <c r="A348" s="94"/>
      <c r="B348" s="43"/>
      <c r="C348" s="41"/>
      <c r="D348" s="58"/>
      <c r="E348" s="42"/>
      <c r="F348" s="42"/>
      <c r="G348" s="44"/>
      <c r="H348" s="175"/>
      <c r="I348" s="246">
        <f>IF(I347=1,1,0)</f>
        <v>0</v>
      </c>
    </row>
    <row r="349" spans="1:9" s="22" customFormat="1" ht="21" hidden="1" customHeight="1" x14ac:dyDescent="0.3">
      <c r="A349" s="94" t="s">
        <v>378</v>
      </c>
      <c r="B349" s="45" t="s">
        <v>379</v>
      </c>
      <c r="C349" s="41" t="s">
        <v>31</v>
      </c>
      <c r="D349" s="42"/>
      <c r="E349" s="42">
        <f>'PS - ESCOLA'!E349</f>
        <v>82.69</v>
      </c>
      <c r="F349" s="42">
        <f>E349*(1+C$1809)</f>
        <v>101.43582300000001</v>
      </c>
      <c r="G349" s="42">
        <f>D349*F349</f>
        <v>0</v>
      </c>
      <c r="H349" s="175"/>
      <c r="I349" s="246">
        <f>IF(D349&lt;&gt;0,1,0)</f>
        <v>0</v>
      </c>
    </row>
    <row r="350" spans="1:9" s="22" customFormat="1" ht="94.5" hidden="1" customHeight="1" x14ac:dyDescent="0.3">
      <c r="A350" s="94"/>
      <c r="B350" s="43" t="s">
        <v>380</v>
      </c>
      <c r="C350" s="41"/>
      <c r="D350" s="58"/>
      <c r="E350" s="42"/>
      <c r="F350" s="42"/>
      <c r="G350" s="44"/>
      <c r="H350" s="175"/>
      <c r="I350" s="246">
        <f>IF(I349=1,1,0)</f>
        <v>0</v>
      </c>
    </row>
    <row r="351" spans="1:9" s="22" customFormat="1" ht="18.75" hidden="1" customHeight="1" x14ac:dyDescent="0.3">
      <c r="A351" s="94"/>
      <c r="B351" s="43"/>
      <c r="C351" s="41"/>
      <c r="D351" s="58"/>
      <c r="E351" s="42"/>
      <c r="F351" s="42"/>
      <c r="G351" s="44"/>
      <c r="H351" s="175"/>
      <c r="I351" s="246">
        <f>IF(I350=1,1,0)</f>
        <v>0</v>
      </c>
    </row>
    <row r="352" spans="1:9" s="22" customFormat="1" ht="21" hidden="1" customHeight="1" x14ac:dyDescent="0.3">
      <c r="A352" s="94" t="s">
        <v>381</v>
      </c>
      <c r="B352" s="45" t="s">
        <v>382</v>
      </c>
      <c r="C352" s="41" t="s">
        <v>31</v>
      </c>
      <c r="D352" s="42"/>
      <c r="E352" s="42">
        <f>'PS - ESCOLA'!E352</f>
        <v>114.12</v>
      </c>
      <c r="F352" s="42">
        <f>E352*(1+C$1809)</f>
        <v>139.99100400000003</v>
      </c>
      <c r="G352" s="42">
        <f>D352*F352</f>
        <v>0</v>
      </c>
      <c r="H352" s="175"/>
      <c r="I352" s="246">
        <f>IF(D352&lt;&gt;0,1,0)</f>
        <v>0</v>
      </c>
    </row>
    <row r="353" spans="1:9" s="22" customFormat="1" ht="94.5" hidden="1" customHeight="1" x14ac:dyDescent="0.3">
      <c r="A353" s="94"/>
      <c r="B353" s="43" t="s">
        <v>377</v>
      </c>
      <c r="C353" s="41"/>
      <c r="D353" s="58"/>
      <c r="E353" s="42"/>
      <c r="F353" s="42"/>
      <c r="G353" s="44"/>
      <c r="H353" s="175"/>
      <c r="I353" s="246">
        <f>IF(I352=1,1,0)</f>
        <v>0</v>
      </c>
    </row>
    <row r="354" spans="1:9" s="22" customFormat="1" ht="18.75" hidden="1" customHeight="1" x14ac:dyDescent="0.3">
      <c r="A354" s="94"/>
      <c r="B354" s="43"/>
      <c r="C354" s="41"/>
      <c r="D354" s="58"/>
      <c r="E354" s="42"/>
      <c r="F354" s="42"/>
      <c r="G354" s="44"/>
      <c r="H354" s="175"/>
      <c r="I354" s="246">
        <f>IF(I353=1,1,0)</f>
        <v>0</v>
      </c>
    </row>
    <row r="355" spans="1:9" s="22" customFormat="1" ht="21" hidden="1" customHeight="1" x14ac:dyDescent="0.3">
      <c r="A355" s="94" t="s">
        <v>383</v>
      </c>
      <c r="B355" s="45" t="s">
        <v>384</v>
      </c>
      <c r="C355" s="41" t="s">
        <v>31</v>
      </c>
      <c r="D355" s="42"/>
      <c r="E355" s="42">
        <f>'PS - ESCOLA'!E355</f>
        <v>43.38</v>
      </c>
      <c r="F355" s="42">
        <f>E355*(1+C$1809)</f>
        <v>53.21424600000001</v>
      </c>
      <c r="G355" s="42">
        <f>D355*F355</f>
        <v>0</v>
      </c>
      <c r="H355" s="175"/>
      <c r="I355" s="246">
        <f>IF(D355&lt;&gt;0,1,0)</f>
        <v>0</v>
      </c>
    </row>
    <row r="356" spans="1:9" s="22" customFormat="1" ht="94.5" hidden="1" customHeight="1" x14ac:dyDescent="0.3">
      <c r="A356" s="94"/>
      <c r="B356" s="43" t="s">
        <v>385</v>
      </c>
      <c r="C356" s="41"/>
      <c r="D356" s="58"/>
      <c r="E356" s="42"/>
      <c r="F356" s="42"/>
      <c r="G356" s="44"/>
      <c r="H356" s="183"/>
      <c r="I356" s="246">
        <f>IF(I355=1,1,0)</f>
        <v>0</v>
      </c>
    </row>
    <row r="357" spans="1:9" s="22" customFormat="1" ht="18.75" hidden="1" customHeight="1" x14ac:dyDescent="0.3">
      <c r="A357" s="94"/>
      <c r="B357" s="43"/>
      <c r="C357" s="41"/>
      <c r="D357" s="58"/>
      <c r="E357" s="42"/>
      <c r="F357" s="42"/>
      <c r="G357" s="44"/>
      <c r="H357" s="175"/>
      <c r="I357" s="246">
        <f>IF(I356=1,1,0)</f>
        <v>0</v>
      </c>
    </row>
    <row r="358" spans="1:9" s="22" customFormat="1" ht="21" hidden="1" customHeight="1" x14ac:dyDescent="0.3">
      <c r="A358" s="94" t="s">
        <v>386</v>
      </c>
      <c r="B358" s="45" t="s">
        <v>387</v>
      </c>
      <c r="C358" s="41" t="s">
        <v>19</v>
      </c>
      <c r="D358" s="42"/>
      <c r="E358" s="42">
        <f>'PS - ESCOLA'!E358</f>
        <v>36.799999999999997</v>
      </c>
      <c r="F358" s="42">
        <f>E358*(1+C$1809)</f>
        <v>45.142560000000003</v>
      </c>
      <c r="G358" s="42">
        <f>D358*F358</f>
        <v>0</v>
      </c>
      <c r="H358" s="175"/>
      <c r="I358" s="246">
        <f>IF(D358&lt;&gt;0,1,0)</f>
        <v>0</v>
      </c>
    </row>
    <row r="359" spans="1:9" s="22" customFormat="1" ht="93.75" hidden="1" customHeight="1" x14ac:dyDescent="0.3">
      <c r="A359" s="94"/>
      <c r="B359" s="43" t="s">
        <v>388</v>
      </c>
      <c r="C359" s="41"/>
      <c r="D359" s="58"/>
      <c r="E359" s="42"/>
      <c r="F359" s="42"/>
      <c r="G359" s="44"/>
      <c r="H359" s="183"/>
      <c r="I359" s="246">
        <f>IF(I358=1,1,0)</f>
        <v>0</v>
      </c>
    </row>
    <row r="360" spans="1:9" s="22" customFormat="1" ht="18.75" hidden="1" customHeight="1" x14ac:dyDescent="0.3">
      <c r="A360" s="94"/>
      <c r="B360" s="43"/>
      <c r="C360" s="41"/>
      <c r="D360" s="58"/>
      <c r="E360" s="42"/>
      <c r="F360" s="42"/>
      <c r="G360" s="44"/>
      <c r="H360" s="175"/>
      <c r="I360" s="246">
        <f>IF(I359=1,1,0)</f>
        <v>0</v>
      </c>
    </row>
    <row r="361" spans="1:9" s="22" customFormat="1" ht="31.5" customHeight="1" x14ac:dyDescent="0.25">
      <c r="A361" s="94" t="s">
        <v>389</v>
      </c>
      <c r="B361" s="51" t="s">
        <v>390</v>
      </c>
      <c r="C361" s="41" t="s">
        <v>19</v>
      </c>
      <c r="D361" s="42">
        <v>1418.46</v>
      </c>
      <c r="E361" s="42"/>
      <c r="F361" s="42">
        <f>E361*(1+C$1809)</f>
        <v>0</v>
      </c>
      <c r="G361" s="42">
        <f>D361*F361</f>
        <v>0</v>
      </c>
      <c r="H361" s="175"/>
      <c r="I361" s="246">
        <f>IF(D361&lt;&gt;0,1,0)</f>
        <v>1</v>
      </c>
    </row>
    <row r="362" spans="1:9" s="22" customFormat="1" ht="204.75" customHeight="1" x14ac:dyDescent="0.25">
      <c r="A362" s="94"/>
      <c r="B362" s="53" t="s">
        <v>391</v>
      </c>
      <c r="C362" s="41"/>
      <c r="D362" s="58"/>
      <c r="E362" s="42"/>
      <c r="F362" s="42"/>
      <c r="G362" s="44"/>
      <c r="H362" s="176" t="s">
        <v>1962</v>
      </c>
      <c r="I362" s="246">
        <f>IF(I361=1,1,0)</f>
        <v>1</v>
      </c>
    </row>
    <row r="363" spans="1:9" s="22" customFormat="1" ht="18.75" customHeight="1" x14ac:dyDescent="0.25">
      <c r="A363" s="94"/>
      <c r="B363" s="43"/>
      <c r="C363" s="41"/>
      <c r="D363" s="58"/>
      <c r="E363" s="42"/>
      <c r="F363" s="42"/>
      <c r="G363" s="44"/>
      <c r="H363" s="175"/>
      <c r="I363" s="246">
        <f>IF(I362=1,1,0)</f>
        <v>1</v>
      </c>
    </row>
    <row r="364" spans="1:9" s="22" customFormat="1" ht="31.5" hidden="1" customHeight="1" x14ac:dyDescent="0.3">
      <c r="A364" s="94" t="s">
        <v>392</v>
      </c>
      <c r="B364" s="45" t="s">
        <v>393</v>
      </c>
      <c r="C364" s="41" t="s">
        <v>19</v>
      </c>
      <c r="D364" s="42"/>
      <c r="E364" s="42">
        <f>'PS - ESCOLA'!E364</f>
        <v>76.39</v>
      </c>
      <c r="F364" s="42">
        <f>E364*(1+C$1809)</f>
        <v>93.707613000000009</v>
      </c>
      <c r="G364" s="42">
        <f>D364*F364</f>
        <v>0</v>
      </c>
      <c r="H364" s="175"/>
      <c r="I364" s="246">
        <f>IF(D364&lt;&gt;0,1,0)</f>
        <v>0</v>
      </c>
    </row>
    <row r="365" spans="1:9" s="22" customFormat="1" ht="236.25" hidden="1" customHeight="1" x14ac:dyDescent="0.3">
      <c r="A365" s="94"/>
      <c r="B365" s="43" t="s">
        <v>394</v>
      </c>
      <c r="C365" s="41"/>
      <c r="D365" s="58"/>
      <c r="E365" s="42"/>
      <c r="F365" s="42"/>
      <c r="G365" s="44"/>
      <c r="H365" s="175"/>
      <c r="I365" s="246">
        <f>IF(I364=1,1,0)</f>
        <v>0</v>
      </c>
    </row>
    <row r="366" spans="1:9" s="22" customFormat="1" ht="18.75" hidden="1" customHeight="1" x14ac:dyDescent="0.3">
      <c r="A366" s="94"/>
      <c r="B366" s="43"/>
      <c r="C366" s="41"/>
      <c r="D366" s="58"/>
      <c r="E366" s="42"/>
      <c r="F366" s="42"/>
      <c r="G366" s="44"/>
      <c r="H366" s="175"/>
      <c r="I366" s="246">
        <f>IF(I365=1,1,0)</f>
        <v>0</v>
      </c>
    </row>
    <row r="367" spans="1:9" s="22" customFormat="1" ht="18.75" hidden="1" customHeight="1" x14ac:dyDescent="0.3">
      <c r="A367" s="94" t="s">
        <v>395</v>
      </c>
      <c r="B367" s="93" t="s">
        <v>396</v>
      </c>
      <c r="C367" s="41"/>
      <c r="D367" s="58"/>
      <c r="E367" s="42"/>
      <c r="F367" s="42"/>
      <c r="G367" s="44"/>
      <c r="H367" s="175"/>
      <c r="I367" s="246">
        <f>IF(D368&lt;&gt;0,1,IF(D371&lt;&gt;0,1,IF(D374&lt;&gt;0,1,IF(D377&lt;&gt;0,1,IF(D380&lt;&gt;0,1,0)))))</f>
        <v>0</v>
      </c>
    </row>
    <row r="368" spans="1:9" s="22" customFormat="1" ht="18.75" hidden="1" customHeight="1" x14ac:dyDescent="0.3">
      <c r="A368" s="94" t="s">
        <v>397</v>
      </c>
      <c r="B368" s="45" t="s">
        <v>398</v>
      </c>
      <c r="C368" s="41" t="s">
        <v>23</v>
      </c>
      <c r="D368" s="42"/>
      <c r="E368" s="42">
        <f>'PS - ESCOLA'!E368</f>
        <v>33.11</v>
      </c>
      <c r="F368" s="42">
        <f>E368*(1+C$1809)</f>
        <v>40.616037000000006</v>
      </c>
      <c r="G368" s="42">
        <f>D368*F368</f>
        <v>0</v>
      </c>
      <c r="H368" s="175"/>
      <c r="I368" s="246">
        <f>IF(D368&lt;&gt;0,1,0)</f>
        <v>0</v>
      </c>
    </row>
    <row r="369" spans="1:9" s="22" customFormat="1" ht="48.75" hidden="1" customHeight="1" x14ac:dyDescent="0.3">
      <c r="A369" s="94"/>
      <c r="B369" s="43" t="s">
        <v>399</v>
      </c>
      <c r="C369" s="41"/>
      <c r="D369" s="58"/>
      <c r="E369" s="42"/>
      <c r="F369" s="42"/>
      <c r="G369" s="44"/>
      <c r="H369" s="175"/>
      <c r="I369" s="246">
        <f>IF(I368=1,1,0)</f>
        <v>0</v>
      </c>
    </row>
    <row r="370" spans="1:9" s="22" customFormat="1" ht="18.75" hidden="1" customHeight="1" x14ac:dyDescent="0.3">
      <c r="A370" s="94"/>
      <c r="B370" s="45"/>
      <c r="C370" s="41"/>
      <c r="D370" s="58"/>
      <c r="E370" s="42"/>
      <c r="F370" s="42"/>
      <c r="G370" s="44"/>
      <c r="H370" s="175"/>
      <c r="I370" s="246">
        <f>IF(I369=1,1,0)</f>
        <v>0</v>
      </c>
    </row>
    <row r="371" spans="1:9" s="22" customFormat="1" ht="18.75" hidden="1" customHeight="1" x14ac:dyDescent="0.3">
      <c r="A371" s="94" t="s">
        <v>400</v>
      </c>
      <c r="B371" s="45" t="s">
        <v>401</v>
      </c>
      <c r="C371" s="41" t="s">
        <v>23</v>
      </c>
      <c r="D371" s="42"/>
      <c r="E371" s="42">
        <f>'PS - ESCOLA'!E371</f>
        <v>69.89</v>
      </c>
      <c r="F371" s="42">
        <f>E371*(1+C$1809)</f>
        <v>85.734063000000006</v>
      </c>
      <c r="G371" s="42">
        <f>D371*F371</f>
        <v>0</v>
      </c>
      <c r="H371" s="175"/>
      <c r="I371" s="246">
        <f>IF(D371&lt;&gt;0,1,0)</f>
        <v>0</v>
      </c>
    </row>
    <row r="372" spans="1:9" s="22" customFormat="1" ht="79.5" hidden="1" customHeight="1" x14ac:dyDescent="0.3">
      <c r="A372" s="94"/>
      <c r="B372" s="43" t="s">
        <v>402</v>
      </c>
      <c r="C372" s="41"/>
      <c r="D372" s="58"/>
      <c r="E372" s="42"/>
      <c r="F372" s="42"/>
      <c r="G372" s="44"/>
      <c r="H372" s="175"/>
      <c r="I372" s="246">
        <f>IF(I371=1,1,0)</f>
        <v>0</v>
      </c>
    </row>
    <row r="373" spans="1:9" s="22" customFormat="1" ht="18.75" hidden="1" customHeight="1" x14ac:dyDescent="0.3">
      <c r="A373" s="94"/>
      <c r="B373" s="43"/>
      <c r="C373" s="41"/>
      <c r="D373" s="58"/>
      <c r="E373" s="42"/>
      <c r="F373" s="42"/>
      <c r="G373" s="44"/>
      <c r="H373" s="175"/>
      <c r="I373" s="246">
        <f>IF(I372=1,1,0)</f>
        <v>0</v>
      </c>
    </row>
    <row r="374" spans="1:9" s="22" customFormat="1" ht="18.75" hidden="1" customHeight="1" x14ac:dyDescent="0.3">
      <c r="A374" s="94" t="s">
        <v>403</v>
      </c>
      <c r="B374" s="45" t="s">
        <v>404</v>
      </c>
      <c r="C374" s="41" t="s">
        <v>23</v>
      </c>
      <c r="D374" s="42"/>
      <c r="E374" s="42">
        <f>'PS - ESCOLA'!E374</f>
        <v>83.46</v>
      </c>
      <c r="F374" s="42">
        <f>E374*(1+C$1809)</f>
        <v>102.380382</v>
      </c>
      <c r="G374" s="42">
        <f>D374*F374</f>
        <v>0</v>
      </c>
      <c r="H374" s="175"/>
      <c r="I374" s="246">
        <f>IF(D374&lt;&gt;0,1,0)</f>
        <v>0</v>
      </c>
    </row>
    <row r="375" spans="1:9" s="23" customFormat="1" ht="78.75" hidden="1" customHeight="1" x14ac:dyDescent="0.3">
      <c r="A375" s="181"/>
      <c r="B375" s="43" t="s">
        <v>405</v>
      </c>
      <c r="C375" s="41"/>
      <c r="D375" s="58"/>
      <c r="E375" s="42"/>
      <c r="F375" s="42"/>
      <c r="G375" s="44"/>
      <c r="H375" s="182"/>
      <c r="I375" s="246">
        <f>IF(I374=1,1,0)</f>
        <v>0</v>
      </c>
    </row>
    <row r="376" spans="1:9" s="23" customFormat="1" ht="18.75" hidden="1" customHeight="1" x14ac:dyDescent="0.3">
      <c r="A376" s="181"/>
      <c r="B376" s="43"/>
      <c r="C376" s="41"/>
      <c r="D376" s="58"/>
      <c r="E376" s="42"/>
      <c r="F376" s="42"/>
      <c r="G376" s="44"/>
      <c r="H376" s="182"/>
      <c r="I376" s="246">
        <f>IF(I375=1,1,0)</f>
        <v>0</v>
      </c>
    </row>
    <row r="377" spans="1:9" s="22" customFormat="1" ht="18.75" hidden="1" customHeight="1" x14ac:dyDescent="0.3">
      <c r="A377" s="94" t="s">
        <v>406</v>
      </c>
      <c r="B377" s="45" t="s">
        <v>407</v>
      </c>
      <c r="C377" s="41" t="s">
        <v>23</v>
      </c>
      <c r="D377" s="42"/>
      <c r="E377" s="42">
        <f>'PS - ESCOLA'!E377</f>
        <v>49.4</v>
      </c>
      <c r="F377" s="42">
        <f>E377*(1+C$1809)</f>
        <v>60.598980000000005</v>
      </c>
      <c r="G377" s="42">
        <f>D377*F377</f>
        <v>0</v>
      </c>
      <c r="H377" s="175"/>
      <c r="I377" s="246">
        <f>IF(D377&lt;&gt;0,1,0)</f>
        <v>0</v>
      </c>
    </row>
    <row r="378" spans="1:9" s="22" customFormat="1" ht="110.25" hidden="1" customHeight="1" x14ac:dyDescent="0.3">
      <c r="A378" s="94"/>
      <c r="B378" s="43" t="s">
        <v>408</v>
      </c>
      <c r="C378" s="41"/>
      <c r="D378" s="58"/>
      <c r="E378" s="42"/>
      <c r="F378" s="42"/>
      <c r="G378" s="44"/>
      <c r="H378" s="175"/>
      <c r="I378" s="246">
        <f>IF(I377=1,1,0)</f>
        <v>0</v>
      </c>
    </row>
    <row r="379" spans="1:9" s="22" customFormat="1" ht="18.75" hidden="1" customHeight="1" x14ac:dyDescent="0.3">
      <c r="A379" s="94"/>
      <c r="B379" s="45"/>
      <c r="C379" s="41"/>
      <c r="D379" s="58"/>
      <c r="E379" s="42"/>
      <c r="F379" s="42"/>
      <c r="G379" s="44"/>
      <c r="H379" s="175"/>
      <c r="I379" s="246">
        <f>IF(I378=1,1,0)</f>
        <v>0</v>
      </c>
    </row>
    <row r="380" spans="1:9" s="22" customFormat="1" ht="31.5" hidden="1" customHeight="1" x14ac:dyDescent="0.3">
      <c r="A380" s="94" t="s">
        <v>409</v>
      </c>
      <c r="B380" s="45" t="s">
        <v>410</v>
      </c>
      <c r="C380" s="41" t="s">
        <v>23</v>
      </c>
      <c r="D380" s="42"/>
      <c r="E380" s="42">
        <f>'PS - ESCOLA'!E380</f>
        <v>15.61</v>
      </c>
      <c r="F380" s="42">
        <f>E380*(1+C$1809)</f>
        <v>19.148787000000002</v>
      </c>
      <c r="G380" s="42">
        <f>D380*F380</f>
        <v>0</v>
      </c>
      <c r="H380" s="175"/>
      <c r="I380" s="246">
        <f>IF(D380&lt;&gt;0,1,0)</f>
        <v>0</v>
      </c>
    </row>
    <row r="381" spans="1:9" s="22" customFormat="1" ht="47.25" hidden="1" customHeight="1" x14ac:dyDescent="0.3">
      <c r="A381" s="94"/>
      <c r="B381" s="43" t="s">
        <v>411</v>
      </c>
      <c r="C381" s="41"/>
      <c r="D381" s="58"/>
      <c r="E381" s="42"/>
      <c r="F381" s="42"/>
      <c r="G381" s="44"/>
      <c r="H381" s="175"/>
      <c r="I381" s="246">
        <f>IF(I380=1,1,0)</f>
        <v>0</v>
      </c>
    </row>
    <row r="382" spans="1:9" s="22" customFormat="1" ht="18.75" hidden="1" customHeight="1" x14ac:dyDescent="0.3">
      <c r="A382" s="94"/>
      <c r="B382" s="43"/>
      <c r="C382" s="41"/>
      <c r="D382" s="58"/>
      <c r="E382" s="42"/>
      <c r="F382" s="42"/>
      <c r="G382" s="44"/>
      <c r="H382" s="175"/>
      <c r="I382" s="246">
        <f>IF(I381=1,1,0)</f>
        <v>0</v>
      </c>
    </row>
    <row r="383" spans="1:9" s="22" customFormat="1" ht="18.75" hidden="1" customHeight="1" x14ac:dyDescent="0.3">
      <c r="A383" s="94" t="s">
        <v>412</v>
      </c>
      <c r="B383" s="57" t="s">
        <v>413</v>
      </c>
      <c r="C383" s="41"/>
      <c r="D383" s="58"/>
      <c r="E383" s="42"/>
      <c r="F383" s="42"/>
      <c r="G383" s="44"/>
      <c r="H383" s="175"/>
      <c r="I383" s="246">
        <f>IF(D386&lt;&gt;0,1,IF(D388&lt;&gt;0,1,IF(D390&lt;&gt;0,1,IF(D392&lt;&gt;0,1,IF(D394&lt;&gt;0,1,0)))))</f>
        <v>0</v>
      </c>
    </row>
    <row r="384" spans="1:9" s="22" customFormat="1" ht="122.25" hidden="1" customHeight="1" x14ac:dyDescent="0.3">
      <c r="A384" s="94"/>
      <c r="B384" s="43" t="s">
        <v>414</v>
      </c>
      <c r="C384" s="41"/>
      <c r="D384" s="58"/>
      <c r="E384" s="42"/>
      <c r="F384" s="42"/>
      <c r="G384" s="44"/>
      <c r="H384" s="175"/>
      <c r="I384" s="246">
        <f>IF(I383=1,1,0)</f>
        <v>0</v>
      </c>
    </row>
    <row r="385" spans="1:9" s="22" customFormat="1" ht="18.75" hidden="1" customHeight="1" x14ac:dyDescent="0.3">
      <c r="A385" s="94"/>
      <c r="B385" s="43"/>
      <c r="C385" s="41"/>
      <c r="D385" s="58"/>
      <c r="E385" s="42"/>
      <c r="F385" s="42"/>
      <c r="G385" s="44"/>
      <c r="H385" s="175"/>
      <c r="I385" s="246">
        <f>IF(I384=1,1,0)</f>
        <v>0</v>
      </c>
    </row>
    <row r="386" spans="1:9" s="22" customFormat="1" ht="18.75" hidden="1" customHeight="1" x14ac:dyDescent="0.3">
      <c r="A386" s="94" t="s">
        <v>415</v>
      </c>
      <c r="B386" s="45" t="s">
        <v>416</v>
      </c>
      <c r="C386" s="41" t="s">
        <v>23</v>
      </c>
      <c r="D386" s="42"/>
      <c r="E386" s="42">
        <f>'PS - ESCOLA'!E386</f>
        <v>45.3</v>
      </c>
      <c r="F386" s="42">
        <f>E386*(1+C$1809)</f>
        <v>55.569510000000001</v>
      </c>
      <c r="G386" s="42">
        <f>D386*F386</f>
        <v>0</v>
      </c>
      <c r="H386" s="175"/>
      <c r="I386" s="246">
        <f>IF(D386&lt;&gt;0,1,0)</f>
        <v>0</v>
      </c>
    </row>
    <row r="387" spans="1:9" s="22" customFormat="1" ht="18.75" hidden="1" customHeight="1" x14ac:dyDescent="0.3">
      <c r="A387" s="94"/>
      <c r="B387" s="45"/>
      <c r="C387" s="41"/>
      <c r="D387" s="58"/>
      <c r="E387" s="42"/>
      <c r="F387" s="42"/>
      <c r="G387" s="44"/>
      <c r="H387" s="175"/>
      <c r="I387" s="246">
        <f>IF(I386=1,1,0)</f>
        <v>0</v>
      </c>
    </row>
    <row r="388" spans="1:9" s="22" customFormat="1" ht="18.75" hidden="1" customHeight="1" x14ac:dyDescent="0.3">
      <c r="A388" s="94" t="s">
        <v>417</v>
      </c>
      <c r="B388" s="45" t="s">
        <v>418</v>
      </c>
      <c r="C388" s="41" t="s">
        <v>23</v>
      </c>
      <c r="D388" s="42"/>
      <c r="E388" s="42">
        <f>'PS - ESCOLA'!E388</f>
        <v>38.11</v>
      </c>
      <c r="F388" s="42">
        <f>E388*(1+C$1809)</f>
        <v>46.749537000000004</v>
      </c>
      <c r="G388" s="42">
        <f>D388*F388</f>
        <v>0</v>
      </c>
      <c r="H388" s="175"/>
      <c r="I388" s="246">
        <f>IF(D388&lt;&gt;0,1,0)</f>
        <v>0</v>
      </c>
    </row>
    <row r="389" spans="1:9" s="22" customFormat="1" ht="18.75" hidden="1" customHeight="1" x14ac:dyDescent="0.3">
      <c r="A389" s="94"/>
      <c r="B389" s="45"/>
      <c r="C389" s="41"/>
      <c r="D389" s="58"/>
      <c r="E389" s="42"/>
      <c r="F389" s="42"/>
      <c r="G389" s="44"/>
      <c r="H389" s="175"/>
      <c r="I389" s="246">
        <f>IF(I388=1,1,0)</f>
        <v>0</v>
      </c>
    </row>
    <row r="390" spans="1:9" s="22" customFormat="1" ht="18.75" hidden="1" customHeight="1" x14ac:dyDescent="0.3">
      <c r="A390" s="94" t="s">
        <v>419</v>
      </c>
      <c r="B390" s="45" t="s">
        <v>420</v>
      </c>
      <c r="C390" s="41" t="s">
        <v>23</v>
      </c>
      <c r="D390" s="42"/>
      <c r="E390" s="42">
        <f>'PS - ESCOLA'!E390</f>
        <v>26.58</v>
      </c>
      <c r="F390" s="42">
        <f>E390*(1+C$1809)</f>
        <v>32.605685999999999</v>
      </c>
      <c r="G390" s="42">
        <f>D390*F390</f>
        <v>0</v>
      </c>
      <c r="H390" s="175"/>
      <c r="I390" s="246">
        <f>IF(D390&lt;&gt;0,1,0)</f>
        <v>0</v>
      </c>
    </row>
    <row r="391" spans="1:9" s="22" customFormat="1" ht="18.75" hidden="1" customHeight="1" x14ac:dyDescent="0.3">
      <c r="A391" s="94"/>
      <c r="B391" s="45"/>
      <c r="C391" s="41"/>
      <c r="D391" s="58"/>
      <c r="E391" s="42"/>
      <c r="F391" s="42"/>
      <c r="G391" s="44"/>
      <c r="H391" s="175"/>
      <c r="I391" s="246">
        <f>IF(I390=1,1,0)</f>
        <v>0</v>
      </c>
    </row>
    <row r="392" spans="1:9" s="22" customFormat="1" ht="18.75" hidden="1" customHeight="1" x14ac:dyDescent="0.3">
      <c r="A392" s="94" t="s">
        <v>421</v>
      </c>
      <c r="B392" s="45" t="s">
        <v>422</v>
      </c>
      <c r="C392" s="41" t="s">
        <v>23</v>
      </c>
      <c r="D392" s="42"/>
      <c r="E392" s="42">
        <f>'PS - ESCOLA'!E392</f>
        <v>12.2</v>
      </c>
      <c r="F392" s="42">
        <f>E392*(1+C$1809)</f>
        <v>14.96574</v>
      </c>
      <c r="G392" s="42">
        <f>D392*F392</f>
        <v>0</v>
      </c>
      <c r="H392" s="175"/>
      <c r="I392" s="246">
        <f>IF(D392&lt;&gt;0,1,0)</f>
        <v>0</v>
      </c>
    </row>
    <row r="393" spans="1:9" s="22" customFormat="1" ht="18.75" hidden="1" customHeight="1" x14ac:dyDescent="0.3">
      <c r="A393" s="94"/>
      <c r="B393" s="45"/>
      <c r="C393" s="41"/>
      <c r="D393" s="58"/>
      <c r="E393" s="42"/>
      <c r="F393" s="42"/>
      <c r="G393" s="44"/>
      <c r="H393" s="175"/>
      <c r="I393" s="246">
        <f>IF(I392=1,1,0)</f>
        <v>0</v>
      </c>
    </row>
    <row r="394" spans="1:9" s="22" customFormat="1" ht="18.75" hidden="1" customHeight="1" x14ac:dyDescent="0.3">
      <c r="A394" s="94" t="s">
        <v>423</v>
      </c>
      <c r="B394" s="45" t="s">
        <v>424</v>
      </c>
      <c r="C394" s="41" t="s">
        <v>23</v>
      </c>
      <c r="D394" s="42"/>
      <c r="E394" s="42">
        <f>'PS - ESCOLA'!E394</f>
        <v>10.85</v>
      </c>
      <c r="F394" s="42">
        <f>E394*(1+C$1809)</f>
        <v>13.309695000000001</v>
      </c>
      <c r="G394" s="42">
        <f>D394*F394</f>
        <v>0</v>
      </c>
      <c r="H394" s="175"/>
      <c r="I394" s="246">
        <f>IF(D394&lt;&gt;0,1,0)</f>
        <v>0</v>
      </c>
    </row>
    <row r="395" spans="1:9" s="22" customFormat="1" ht="18.75" hidden="1" customHeight="1" x14ac:dyDescent="0.3">
      <c r="A395" s="94"/>
      <c r="B395" s="45"/>
      <c r="C395" s="41"/>
      <c r="D395" s="58"/>
      <c r="E395" s="42"/>
      <c r="F395" s="42"/>
      <c r="G395" s="44"/>
      <c r="H395" s="175"/>
      <c r="I395" s="246">
        <f>IF(I394=1,1,0)</f>
        <v>0</v>
      </c>
    </row>
    <row r="396" spans="1:9" s="22" customFormat="1" ht="18.75" customHeight="1" x14ac:dyDescent="0.25">
      <c r="A396" s="94" t="s">
        <v>425</v>
      </c>
      <c r="B396" s="57" t="s">
        <v>426</v>
      </c>
      <c r="C396" s="41"/>
      <c r="D396" s="58"/>
      <c r="E396" s="42"/>
      <c r="F396" s="42"/>
      <c r="G396" s="44"/>
      <c r="H396" s="175"/>
      <c r="I396" s="246">
        <f>IF(D399&lt;&gt;0,1,IF(D401&lt;&gt;0,1,IF(D403&lt;&gt;0,1,IF(D405&lt;&gt;0,1,IF(D407&lt;&gt;0,1,IF(D409&lt;&gt;0,1,0))))))</f>
        <v>1</v>
      </c>
    </row>
    <row r="397" spans="1:9" s="22" customFormat="1" ht="67.5" customHeight="1" x14ac:dyDescent="0.25">
      <c r="A397" s="94"/>
      <c r="B397" s="43" t="s">
        <v>427</v>
      </c>
      <c r="C397" s="41"/>
      <c r="D397" s="58"/>
      <c r="E397" s="42"/>
      <c r="F397" s="42"/>
      <c r="G397" s="44"/>
      <c r="H397" s="176" t="s">
        <v>1962</v>
      </c>
      <c r="I397" s="246">
        <f>IF(I396=1,1,0)</f>
        <v>1</v>
      </c>
    </row>
    <row r="398" spans="1:9" s="22" customFormat="1" ht="18.75" customHeight="1" x14ac:dyDescent="0.25">
      <c r="A398" s="94"/>
      <c r="B398" s="43"/>
      <c r="C398" s="41"/>
      <c r="D398" s="58"/>
      <c r="E398" s="42"/>
      <c r="F398" s="42"/>
      <c r="G398" s="44"/>
      <c r="H398" s="175"/>
      <c r="I398" s="246">
        <f>IF(I397=1,1,0)</f>
        <v>1</v>
      </c>
    </row>
    <row r="399" spans="1:9" s="22" customFormat="1" ht="18.75" hidden="1" customHeight="1" x14ac:dyDescent="0.3">
      <c r="A399" s="94" t="s">
        <v>428</v>
      </c>
      <c r="B399" s="45" t="s">
        <v>429</v>
      </c>
      <c r="C399" s="41" t="s">
        <v>23</v>
      </c>
      <c r="D399" s="42"/>
      <c r="E399" s="42">
        <f>'PS - ESCOLA'!E399</f>
        <v>55.41</v>
      </c>
      <c r="F399" s="42">
        <f>E399*(1+C$1809)</f>
        <v>67.971446999999998</v>
      </c>
      <c r="G399" s="42">
        <f>D399*F399</f>
        <v>0</v>
      </c>
      <c r="H399" s="175"/>
      <c r="I399" s="246">
        <f>IF(D399&lt;&gt;0,1,0)</f>
        <v>0</v>
      </c>
    </row>
    <row r="400" spans="1:9" s="22" customFormat="1" ht="18.75" hidden="1" customHeight="1" x14ac:dyDescent="0.3">
      <c r="A400" s="94"/>
      <c r="B400" s="43"/>
      <c r="C400" s="41"/>
      <c r="D400" s="58"/>
      <c r="E400" s="42"/>
      <c r="F400" s="42"/>
      <c r="G400" s="44"/>
      <c r="H400" s="175"/>
      <c r="I400" s="246">
        <f>IF(I399=1,1,0)</f>
        <v>0</v>
      </c>
    </row>
    <row r="401" spans="1:9" s="22" customFormat="1" ht="18.75" hidden="1" customHeight="1" x14ac:dyDescent="0.3">
      <c r="A401" s="94" t="s">
        <v>430</v>
      </c>
      <c r="B401" s="45" t="s">
        <v>431</v>
      </c>
      <c r="C401" s="41" t="s">
        <v>23</v>
      </c>
      <c r="D401" s="42"/>
      <c r="E401" s="42">
        <f>'PS - ESCOLA'!E401</f>
        <v>79.36</v>
      </c>
      <c r="F401" s="42">
        <f>E401*(1+C$1809)</f>
        <v>97.350912000000008</v>
      </c>
      <c r="G401" s="42">
        <f>D401*F401</f>
        <v>0</v>
      </c>
      <c r="H401" s="175"/>
      <c r="I401" s="246">
        <f>IF(D401&lt;&gt;0,1,0)</f>
        <v>0</v>
      </c>
    </row>
    <row r="402" spans="1:9" s="22" customFormat="1" ht="18.75" hidden="1" customHeight="1" x14ac:dyDescent="0.3">
      <c r="A402" s="94"/>
      <c r="B402" s="45"/>
      <c r="C402" s="41"/>
      <c r="D402" s="58"/>
      <c r="E402" s="42"/>
      <c r="F402" s="42"/>
      <c r="G402" s="44"/>
      <c r="H402" s="175"/>
      <c r="I402" s="246">
        <f>IF(I401=1,1,0)</f>
        <v>0</v>
      </c>
    </row>
    <row r="403" spans="1:9" s="22" customFormat="1" ht="31.5" customHeight="1" x14ac:dyDescent="0.25">
      <c r="A403" s="94" t="s">
        <v>432</v>
      </c>
      <c r="B403" s="45" t="s">
        <v>433</v>
      </c>
      <c r="C403" s="41" t="s">
        <v>23</v>
      </c>
      <c r="D403" s="42">
        <v>64.8</v>
      </c>
      <c r="E403" s="42"/>
      <c r="F403" s="42">
        <f>E403*(1+C$1809)</f>
        <v>0</v>
      </c>
      <c r="G403" s="42">
        <f>D403*F403</f>
        <v>0</v>
      </c>
      <c r="H403" s="176" t="s">
        <v>1962</v>
      </c>
      <c r="I403" s="246">
        <f>IF(D403&lt;&gt;0,1,0)</f>
        <v>1</v>
      </c>
    </row>
    <row r="404" spans="1:9" s="22" customFormat="1" ht="18.75" customHeight="1" x14ac:dyDescent="0.25">
      <c r="A404" s="94"/>
      <c r="B404" s="43"/>
      <c r="C404" s="41"/>
      <c r="D404" s="58"/>
      <c r="E404" s="42"/>
      <c r="F404" s="42"/>
      <c r="G404" s="44"/>
      <c r="H404" s="175"/>
      <c r="I404" s="246">
        <f>IF(I403=1,1,0)</f>
        <v>1</v>
      </c>
    </row>
    <row r="405" spans="1:9" s="22" customFormat="1" ht="31.5" customHeight="1" x14ac:dyDescent="0.25">
      <c r="A405" s="94" t="s">
        <v>434</v>
      </c>
      <c r="B405" s="45" t="s">
        <v>435</v>
      </c>
      <c r="C405" s="41" t="s">
        <v>23</v>
      </c>
      <c r="D405" s="42">
        <v>110.49</v>
      </c>
      <c r="E405" s="42"/>
      <c r="F405" s="42">
        <f>E405*(1+C$1809)</f>
        <v>0</v>
      </c>
      <c r="G405" s="42">
        <f>D405*F405</f>
        <v>0</v>
      </c>
      <c r="H405" s="176" t="s">
        <v>1962</v>
      </c>
      <c r="I405" s="246">
        <f>IF(D405&lt;&gt;0,1,0)</f>
        <v>1</v>
      </c>
    </row>
    <row r="406" spans="1:9" s="22" customFormat="1" ht="18.75" customHeight="1" x14ac:dyDescent="0.25">
      <c r="A406" s="94"/>
      <c r="B406" s="45"/>
      <c r="C406" s="41"/>
      <c r="D406" s="58"/>
      <c r="E406" s="42"/>
      <c r="F406" s="42"/>
      <c r="G406" s="44"/>
      <c r="H406" s="175"/>
      <c r="I406" s="246">
        <f>IF(I405=1,1,0)</f>
        <v>1</v>
      </c>
    </row>
    <row r="407" spans="1:9" s="22" customFormat="1" ht="18.75" hidden="1" customHeight="1" x14ac:dyDescent="0.3">
      <c r="A407" s="94" t="s">
        <v>436</v>
      </c>
      <c r="B407" s="45" t="s">
        <v>437</v>
      </c>
      <c r="C407" s="41" t="s">
        <v>23</v>
      </c>
      <c r="D407" s="42"/>
      <c r="E407" s="42">
        <f>'PS - ESCOLA'!E407</f>
        <v>53.71</v>
      </c>
      <c r="F407" s="42">
        <f>E407*(1+C$1809)</f>
        <v>65.886057000000008</v>
      </c>
      <c r="G407" s="42">
        <f>D407*F407</f>
        <v>0</v>
      </c>
      <c r="H407" s="175"/>
      <c r="I407" s="246">
        <f>IF(D407&lt;&gt;0,1,0)</f>
        <v>0</v>
      </c>
    </row>
    <row r="408" spans="1:9" s="22" customFormat="1" ht="18.75" hidden="1" customHeight="1" x14ac:dyDescent="0.3">
      <c r="A408" s="94"/>
      <c r="B408" s="45"/>
      <c r="C408" s="41"/>
      <c r="D408" s="58"/>
      <c r="E408" s="42"/>
      <c r="F408" s="42"/>
      <c r="G408" s="44"/>
      <c r="H408" s="175"/>
      <c r="I408" s="246">
        <f>IF(I407=1,1,0)</f>
        <v>0</v>
      </c>
    </row>
    <row r="409" spans="1:9" s="22" customFormat="1" ht="18.75" hidden="1" customHeight="1" x14ac:dyDescent="0.3">
      <c r="A409" s="94" t="s">
        <v>438</v>
      </c>
      <c r="B409" s="45" t="s">
        <v>439</v>
      </c>
      <c r="C409" s="41" t="s">
        <v>23</v>
      </c>
      <c r="D409" s="42"/>
      <c r="E409" s="42">
        <f>'PS - ESCOLA'!E409</f>
        <v>78.77</v>
      </c>
      <c r="F409" s="42">
        <f>E409*(1+C$1809)</f>
        <v>96.627159000000006</v>
      </c>
      <c r="G409" s="42">
        <f>D409*F409</f>
        <v>0</v>
      </c>
      <c r="H409" s="175"/>
      <c r="I409" s="246">
        <f>IF(D409&lt;&gt;0,1,0)</f>
        <v>0</v>
      </c>
    </row>
    <row r="410" spans="1:9" s="22" customFormat="1" ht="18.75" hidden="1" customHeight="1" x14ac:dyDescent="0.3">
      <c r="A410" s="94"/>
      <c r="B410" s="43"/>
      <c r="C410" s="41"/>
      <c r="D410" s="58"/>
      <c r="E410" s="42"/>
      <c r="F410" s="42"/>
      <c r="G410" s="44"/>
      <c r="H410" s="175"/>
      <c r="I410" s="246">
        <f>IF(I409=1,1,0)</f>
        <v>0</v>
      </c>
    </row>
    <row r="411" spans="1:9" s="22" customFormat="1" ht="18.75" customHeight="1" x14ac:dyDescent="0.25">
      <c r="A411" s="94" t="s">
        <v>440</v>
      </c>
      <c r="B411" s="57" t="s">
        <v>441</v>
      </c>
      <c r="C411" s="41"/>
      <c r="D411" s="58"/>
      <c r="E411" s="42"/>
      <c r="F411" s="42"/>
      <c r="G411" s="44"/>
      <c r="H411" s="175"/>
      <c r="I411" s="246">
        <f>IF(D414&lt;&gt;0,1,IF(D416&lt;&gt;0,1,IF(D418&lt;&gt;0,1,0)))</f>
        <v>1</v>
      </c>
    </row>
    <row r="412" spans="1:9" s="22" customFormat="1" ht="66.75" customHeight="1" x14ac:dyDescent="0.25">
      <c r="A412" s="94"/>
      <c r="B412" s="43" t="s">
        <v>442</v>
      </c>
      <c r="C412" s="41"/>
      <c r="D412" s="58"/>
      <c r="E412" s="42"/>
      <c r="F412" s="42"/>
      <c r="G412" s="44"/>
      <c r="H412" s="175"/>
      <c r="I412" s="246">
        <f>IF(I411=1,1,0)</f>
        <v>1</v>
      </c>
    </row>
    <row r="413" spans="1:9" s="22" customFormat="1" ht="18.75" customHeight="1" x14ac:dyDescent="0.25">
      <c r="A413" s="94"/>
      <c r="B413" s="43"/>
      <c r="C413" s="41"/>
      <c r="D413" s="58"/>
      <c r="E413" s="42"/>
      <c r="F413" s="42"/>
      <c r="G413" s="44"/>
      <c r="H413" s="175"/>
      <c r="I413" s="246">
        <f>IF(I412=1,1,0)</f>
        <v>1</v>
      </c>
    </row>
    <row r="414" spans="1:9" s="22" customFormat="1" ht="31.5" hidden="1" customHeight="1" x14ac:dyDescent="0.3">
      <c r="A414" s="94" t="s">
        <v>443</v>
      </c>
      <c r="B414" s="45" t="s">
        <v>444</v>
      </c>
      <c r="C414" s="41" t="s">
        <v>23</v>
      </c>
      <c r="D414" s="42"/>
      <c r="E414" s="42">
        <f>'PS - ESCOLA'!E414</f>
        <v>98.64</v>
      </c>
      <c r="F414" s="42">
        <f>E414*(1+C$1809)</f>
        <v>121.00168800000002</v>
      </c>
      <c r="G414" s="42">
        <f>D414*F414</f>
        <v>0</v>
      </c>
      <c r="H414" s="175"/>
      <c r="I414" s="246">
        <f>IF(D414&lt;&gt;0,1,0)</f>
        <v>0</v>
      </c>
    </row>
    <row r="415" spans="1:9" s="22" customFormat="1" ht="18.75" hidden="1" customHeight="1" x14ac:dyDescent="0.3">
      <c r="A415" s="94"/>
      <c r="B415" s="43"/>
      <c r="C415" s="41"/>
      <c r="D415" s="58"/>
      <c r="E415" s="42"/>
      <c r="F415" s="42"/>
      <c r="G415" s="44"/>
      <c r="H415" s="175"/>
      <c r="I415" s="246">
        <f>IF(I414=1,1,0)</f>
        <v>0</v>
      </c>
    </row>
    <row r="416" spans="1:9" s="22" customFormat="1" ht="31.5" customHeight="1" x14ac:dyDescent="0.25">
      <c r="A416" s="94" t="s">
        <v>445</v>
      </c>
      <c r="B416" s="45" t="s">
        <v>446</v>
      </c>
      <c r="C416" s="41" t="s">
        <v>23</v>
      </c>
      <c r="D416" s="42">
        <v>52.5</v>
      </c>
      <c r="E416" s="42"/>
      <c r="F416" s="42">
        <f>E416*(1+C$1809)</f>
        <v>0</v>
      </c>
      <c r="G416" s="42">
        <f>D416*F416</f>
        <v>0</v>
      </c>
      <c r="H416" s="176" t="s">
        <v>1962</v>
      </c>
      <c r="I416" s="246">
        <f>IF(D416&lt;&gt;0,1,0)</f>
        <v>1</v>
      </c>
    </row>
    <row r="417" spans="1:10" s="23" customFormat="1" ht="18.75" customHeight="1" x14ac:dyDescent="0.25">
      <c r="A417" s="94"/>
      <c r="B417" s="43"/>
      <c r="C417" s="41"/>
      <c r="D417" s="58"/>
      <c r="E417" s="42"/>
      <c r="F417" s="42"/>
      <c r="G417" s="44"/>
      <c r="H417" s="175"/>
      <c r="I417" s="246">
        <f>IF(I416=1,1,0)</f>
        <v>1</v>
      </c>
    </row>
    <row r="418" spans="1:10" s="23" customFormat="1" ht="18.75" hidden="1" customHeight="1" x14ac:dyDescent="0.3">
      <c r="A418" s="94" t="s">
        <v>447</v>
      </c>
      <c r="B418" s="45" t="s">
        <v>448</v>
      </c>
      <c r="C418" s="41" t="s">
        <v>23</v>
      </c>
      <c r="D418" s="42"/>
      <c r="E418" s="42">
        <f>'PS - ESCOLA'!E418</f>
        <v>37.18</v>
      </c>
      <c r="F418" s="42">
        <f>E418*(1+C$1809)</f>
        <v>45.608706000000005</v>
      </c>
      <c r="G418" s="42">
        <f>D418*F418</f>
        <v>0</v>
      </c>
      <c r="H418" s="175"/>
      <c r="I418" s="246">
        <f>IF(D418&lt;&gt;0,1,0)</f>
        <v>0</v>
      </c>
    </row>
    <row r="419" spans="1:10" s="23" customFormat="1" ht="47.25" hidden="1" customHeight="1" x14ac:dyDescent="0.3">
      <c r="A419" s="94"/>
      <c r="B419" s="43" t="s">
        <v>449</v>
      </c>
      <c r="C419" s="41"/>
      <c r="D419" s="58"/>
      <c r="E419" s="42"/>
      <c r="F419" s="42"/>
      <c r="G419" s="44"/>
      <c r="H419" s="175"/>
      <c r="I419" s="246">
        <f>IF(I418=1,1,0)</f>
        <v>0</v>
      </c>
    </row>
    <row r="420" spans="1:10" s="23" customFormat="1" ht="18.75" hidden="1" customHeight="1" x14ac:dyDescent="0.3">
      <c r="A420" s="94"/>
      <c r="B420" s="43"/>
      <c r="C420" s="41"/>
      <c r="D420" s="58"/>
      <c r="E420" s="42"/>
      <c r="F420" s="42"/>
      <c r="G420" s="44"/>
      <c r="H420" s="175"/>
      <c r="I420" s="246">
        <f>IF(I419=1,1,0)</f>
        <v>0</v>
      </c>
    </row>
    <row r="421" spans="1:10" s="210" customFormat="1" ht="18.75" customHeight="1" x14ac:dyDescent="0.25">
      <c r="A421" s="94" t="s">
        <v>450</v>
      </c>
      <c r="B421" s="45" t="s">
        <v>451</v>
      </c>
      <c r="C421" s="41"/>
      <c r="D421" s="58"/>
      <c r="E421" s="42"/>
      <c r="F421" s="42"/>
      <c r="G421" s="44"/>
      <c r="H421" s="175"/>
      <c r="I421" s="246">
        <f>IF(D424&lt;&gt;0,1,IF(D426&lt;&gt;0,1,IF(D428&lt;&gt;0,1,IF(D430&lt;&gt;0,1,IF(D433&lt;&gt;0,1,IF(D436&lt;&gt;0,1,IF(D439&lt;&gt;0,1,IF(D442&lt;&gt;0,1,0))))))))+IF(D445&lt;&gt;0,1,0)</f>
        <v>1</v>
      </c>
      <c r="J421" s="22"/>
    </row>
    <row r="422" spans="1:10" s="210" customFormat="1" ht="204" customHeight="1" x14ac:dyDescent="0.25">
      <c r="A422" s="94"/>
      <c r="B422" s="43" t="s">
        <v>452</v>
      </c>
      <c r="C422" s="41"/>
      <c r="D422" s="58"/>
      <c r="E422" s="42"/>
      <c r="F422" s="42"/>
      <c r="G422" s="44"/>
      <c r="H422" s="175"/>
      <c r="I422" s="246">
        <f>IF(I421=1,1,0)</f>
        <v>1</v>
      </c>
    </row>
    <row r="423" spans="1:10" s="210" customFormat="1" ht="18.75" customHeight="1" x14ac:dyDescent="0.25">
      <c r="A423" s="94"/>
      <c r="B423" s="45"/>
      <c r="C423" s="41"/>
      <c r="D423" s="58"/>
      <c r="E423" s="42"/>
      <c r="F423" s="42"/>
      <c r="G423" s="44"/>
      <c r="H423" s="175"/>
      <c r="I423" s="246">
        <f>IF(I422=1,1,0)</f>
        <v>1</v>
      </c>
    </row>
    <row r="424" spans="1:10" s="210" customFormat="1" ht="37.9" hidden="1" customHeight="1" x14ac:dyDescent="0.3">
      <c r="A424" s="94" t="s">
        <v>453</v>
      </c>
      <c r="B424" s="45" t="s">
        <v>454</v>
      </c>
      <c r="C424" s="41" t="s">
        <v>31</v>
      </c>
      <c r="D424" s="42"/>
      <c r="E424" s="42">
        <f>'PS - ESCOLA'!E424</f>
        <v>386.74</v>
      </c>
      <c r="F424" s="42">
        <f>E424*(1+C$1809)</f>
        <v>474.41395800000004</v>
      </c>
      <c r="G424" s="42">
        <f>D424*F424</f>
        <v>0</v>
      </c>
      <c r="H424" s="175"/>
      <c r="I424" s="246">
        <f>IF(D424&lt;&gt;0,1,0)</f>
        <v>0</v>
      </c>
    </row>
    <row r="425" spans="1:10" s="210" customFormat="1" ht="18.75" hidden="1" customHeight="1" x14ac:dyDescent="0.3">
      <c r="A425" s="94"/>
      <c r="B425" s="43"/>
      <c r="C425" s="41"/>
      <c r="D425" s="58"/>
      <c r="E425" s="42"/>
      <c r="F425" s="42"/>
      <c r="G425" s="44"/>
      <c r="H425" s="175"/>
      <c r="I425" s="246">
        <f>IF(I424=1,1,0)</f>
        <v>0</v>
      </c>
    </row>
    <row r="426" spans="1:10" s="210" customFormat="1" ht="36.6" hidden="1" customHeight="1" x14ac:dyDescent="0.3">
      <c r="A426" s="94" t="s">
        <v>455</v>
      </c>
      <c r="B426" s="45" t="s">
        <v>456</v>
      </c>
      <c r="C426" s="41" t="s">
        <v>31</v>
      </c>
      <c r="D426" s="42"/>
      <c r="E426" s="42">
        <f>'PS - ESCOLA'!E426</f>
        <v>548.39</v>
      </c>
      <c r="F426" s="42">
        <f>E426*(1+C$1809)</f>
        <v>672.710013</v>
      </c>
      <c r="G426" s="42">
        <f>D426*F426</f>
        <v>0</v>
      </c>
      <c r="H426" s="175"/>
      <c r="I426" s="246">
        <f>IF(D426&lt;&gt;0,1,0)</f>
        <v>0</v>
      </c>
    </row>
    <row r="427" spans="1:10" s="210" customFormat="1" ht="18.75" hidden="1" customHeight="1" x14ac:dyDescent="0.3">
      <c r="A427" s="94"/>
      <c r="B427" s="43"/>
      <c r="C427" s="41"/>
      <c r="D427" s="58"/>
      <c r="E427" s="42"/>
      <c r="F427" s="42"/>
      <c r="G427" s="44"/>
      <c r="H427" s="175"/>
      <c r="I427" s="246">
        <f>IF(I426=1,1,0)</f>
        <v>0</v>
      </c>
    </row>
    <row r="428" spans="1:10" s="210" customFormat="1" ht="33.6" hidden="1" customHeight="1" x14ac:dyDescent="0.3">
      <c r="A428" s="94" t="s">
        <v>457</v>
      </c>
      <c r="B428" s="45" t="s">
        <v>458</v>
      </c>
      <c r="C428" s="41" t="s">
        <v>19</v>
      </c>
      <c r="D428" s="42"/>
      <c r="E428" s="42">
        <f>'PS - ESCOLA'!E428</f>
        <v>715.39</v>
      </c>
      <c r="F428" s="42">
        <f>E428*(1+C$1809)</f>
        <v>877.56891300000007</v>
      </c>
      <c r="G428" s="42">
        <f>D428*F428</f>
        <v>0</v>
      </c>
      <c r="H428" s="175"/>
      <c r="I428" s="246">
        <f>IF(D428&lt;&gt;0,1,0)</f>
        <v>0</v>
      </c>
    </row>
    <row r="429" spans="1:10" s="210" customFormat="1" ht="18.75" hidden="1" customHeight="1" x14ac:dyDescent="0.3">
      <c r="A429" s="94"/>
      <c r="B429" s="43"/>
      <c r="C429" s="41"/>
      <c r="D429" s="58"/>
      <c r="E429" s="42"/>
      <c r="F429" s="42"/>
      <c r="G429" s="44"/>
      <c r="H429" s="175"/>
      <c r="I429" s="246">
        <f>IF(I428=1,1,0)</f>
        <v>0</v>
      </c>
    </row>
    <row r="430" spans="1:10" s="210" customFormat="1" ht="46.9" hidden="1" customHeight="1" x14ac:dyDescent="0.3">
      <c r="A430" s="94" t="s">
        <v>459</v>
      </c>
      <c r="B430" s="45" t="s">
        <v>460</v>
      </c>
      <c r="C430" s="41" t="s">
        <v>19</v>
      </c>
      <c r="D430" s="42"/>
      <c r="E430" s="42">
        <f>'PS - ESCOLA'!E430</f>
        <v>268.24</v>
      </c>
      <c r="F430" s="42">
        <f>E430*(1+C$1809)</f>
        <v>329.05000800000005</v>
      </c>
      <c r="G430" s="42">
        <f>D430*F430</f>
        <v>0</v>
      </c>
      <c r="H430" s="175"/>
      <c r="I430" s="246">
        <f>IF(D430&lt;&gt;0,1,0)</f>
        <v>0</v>
      </c>
    </row>
    <row r="431" spans="1:10" s="210" customFormat="1" ht="181.5" hidden="1" customHeight="1" x14ac:dyDescent="0.3">
      <c r="A431" s="94"/>
      <c r="B431" s="43" t="s">
        <v>461</v>
      </c>
      <c r="C431" s="41"/>
      <c r="D431" s="58"/>
      <c r="E431" s="42"/>
      <c r="F431" s="42"/>
      <c r="G431" s="44"/>
      <c r="H431" s="175"/>
      <c r="I431" s="246">
        <f>IF(I430=1,1,0)</f>
        <v>0</v>
      </c>
    </row>
    <row r="432" spans="1:10" s="210" customFormat="1" ht="18.75" hidden="1" customHeight="1" x14ac:dyDescent="0.3">
      <c r="A432" s="94"/>
      <c r="B432" s="43"/>
      <c r="C432" s="41"/>
      <c r="D432" s="58"/>
      <c r="E432" s="42"/>
      <c r="F432" s="42"/>
      <c r="G432" s="44"/>
      <c r="H432" s="175"/>
      <c r="I432" s="246">
        <f>IF(I431=1,1,0)</f>
        <v>0</v>
      </c>
    </row>
    <row r="433" spans="1:9" s="210" customFormat="1" ht="39.6" hidden="1" customHeight="1" x14ac:dyDescent="0.3">
      <c r="A433" s="94" t="s">
        <v>462</v>
      </c>
      <c r="B433" s="51" t="s">
        <v>463</v>
      </c>
      <c r="C433" s="41" t="s">
        <v>31</v>
      </c>
      <c r="D433" s="42"/>
      <c r="E433" s="42">
        <f>'PS - ESCOLA'!E433</f>
        <v>82.84</v>
      </c>
      <c r="F433" s="42">
        <f>E433*(1+C$1809)</f>
        <v>101.61982800000001</v>
      </c>
      <c r="G433" s="42">
        <f>D433*F433</f>
        <v>0</v>
      </c>
      <c r="H433" s="175"/>
      <c r="I433" s="246">
        <f>IF(D433&lt;&gt;0,1,0)</f>
        <v>0</v>
      </c>
    </row>
    <row r="434" spans="1:9" s="210" customFormat="1" ht="228.75" hidden="1" customHeight="1" x14ac:dyDescent="0.3">
      <c r="A434" s="94"/>
      <c r="B434" s="53" t="s">
        <v>464</v>
      </c>
      <c r="C434" s="41"/>
      <c r="D434" s="58"/>
      <c r="E434" s="42"/>
      <c r="F434" s="42"/>
      <c r="G434" s="44"/>
      <c r="H434" s="175"/>
      <c r="I434" s="246">
        <f>IF(I433=1,1,0)</f>
        <v>0</v>
      </c>
    </row>
    <row r="435" spans="1:9" s="210" customFormat="1" ht="18.75" hidden="1" customHeight="1" x14ac:dyDescent="0.3">
      <c r="A435" s="94"/>
      <c r="B435" s="43"/>
      <c r="C435" s="41"/>
      <c r="D435" s="58"/>
      <c r="E435" s="42"/>
      <c r="F435" s="42"/>
      <c r="G435" s="44"/>
      <c r="H435" s="175"/>
      <c r="I435" s="246">
        <f>IF(I434=1,1,0)</f>
        <v>0</v>
      </c>
    </row>
    <row r="436" spans="1:9" s="210" customFormat="1" ht="45.6" hidden="1" customHeight="1" x14ac:dyDescent="0.3">
      <c r="A436" s="94" t="s">
        <v>465</v>
      </c>
      <c r="B436" s="45" t="s">
        <v>466</v>
      </c>
      <c r="C436" s="41" t="s">
        <v>19</v>
      </c>
      <c r="D436" s="42"/>
      <c r="E436" s="42">
        <f>'PS - ESCOLA'!E436</f>
        <v>26.86</v>
      </c>
      <c r="F436" s="42">
        <f>E436*(1+C$1809)</f>
        <v>32.949162000000001</v>
      </c>
      <c r="G436" s="42">
        <f>D436*F436</f>
        <v>0</v>
      </c>
      <c r="H436" s="175"/>
      <c r="I436" s="246">
        <f>IF(D436&lt;&gt;0,1,0)</f>
        <v>0</v>
      </c>
    </row>
    <row r="437" spans="1:9" s="210" customFormat="1" ht="173.25" hidden="1" customHeight="1" x14ac:dyDescent="0.3">
      <c r="A437" s="94"/>
      <c r="B437" s="43" t="s">
        <v>467</v>
      </c>
      <c r="C437" s="41"/>
      <c r="D437" s="58"/>
      <c r="E437" s="42"/>
      <c r="F437" s="42"/>
      <c r="G437" s="44"/>
      <c r="H437" s="175"/>
      <c r="I437" s="246">
        <f>IF(I436=1,1,0)</f>
        <v>0</v>
      </c>
    </row>
    <row r="438" spans="1:9" s="210" customFormat="1" ht="18.75" hidden="1" customHeight="1" x14ac:dyDescent="0.3">
      <c r="A438" s="94"/>
      <c r="B438" s="43"/>
      <c r="C438" s="41"/>
      <c r="D438" s="58"/>
      <c r="E438" s="42"/>
      <c r="F438" s="42"/>
      <c r="G438" s="44"/>
      <c r="H438" s="175"/>
      <c r="I438" s="246">
        <f>IF(I437=1,1,0)</f>
        <v>0</v>
      </c>
    </row>
    <row r="439" spans="1:9" s="210" customFormat="1" ht="31.5" hidden="1" customHeight="1" x14ac:dyDescent="0.3">
      <c r="A439" s="94" t="s">
        <v>468</v>
      </c>
      <c r="B439" s="45" t="s">
        <v>469</v>
      </c>
      <c r="C439" s="41" t="s">
        <v>31</v>
      </c>
      <c r="D439" s="42"/>
      <c r="E439" s="42">
        <f>'PS - ESCOLA'!E439</f>
        <v>75.37</v>
      </c>
      <c r="F439" s="42">
        <f>E439*(1+C$1809)</f>
        <v>92.456379000000013</v>
      </c>
      <c r="G439" s="42">
        <f>D439*F439</f>
        <v>0</v>
      </c>
      <c r="H439" s="175"/>
      <c r="I439" s="246">
        <f>IF(D439&lt;&gt;0,1,0)</f>
        <v>0</v>
      </c>
    </row>
    <row r="440" spans="1:9" s="210" customFormat="1" ht="126" hidden="1" customHeight="1" x14ac:dyDescent="0.3">
      <c r="A440" s="94"/>
      <c r="B440" s="43" t="s">
        <v>470</v>
      </c>
      <c r="C440" s="41"/>
      <c r="D440" s="58"/>
      <c r="E440" s="42"/>
      <c r="F440" s="42"/>
      <c r="G440" s="44"/>
      <c r="H440" s="183"/>
      <c r="I440" s="246">
        <f>IF(I439=1,1,0)</f>
        <v>0</v>
      </c>
    </row>
    <row r="441" spans="1:9" s="211" customFormat="1" ht="18.75" hidden="1" customHeight="1" x14ac:dyDescent="0.3">
      <c r="A441" s="94"/>
      <c r="B441" s="45"/>
      <c r="C441" s="41"/>
      <c r="D441" s="58"/>
      <c r="E441" s="42"/>
      <c r="F441" s="42"/>
      <c r="G441" s="44"/>
      <c r="H441" s="175"/>
      <c r="I441" s="246">
        <f>IF(I440=1,1,0)</f>
        <v>0</v>
      </c>
    </row>
    <row r="442" spans="1:9" s="211" customFormat="1" ht="46.9" hidden="1" x14ac:dyDescent="0.3">
      <c r="A442" s="94" t="s">
        <v>471</v>
      </c>
      <c r="B442" s="45" t="s">
        <v>472</v>
      </c>
      <c r="C442" s="41" t="s">
        <v>31</v>
      </c>
      <c r="D442" s="42"/>
      <c r="E442" s="42">
        <f>'PS - ESCOLA'!E442</f>
        <v>383.79</v>
      </c>
      <c r="F442" s="42">
        <f>E442*(1+C$1809)</f>
        <v>470.7951930000001</v>
      </c>
      <c r="G442" s="42">
        <f>D442*F442</f>
        <v>0</v>
      </c>
      <c r="H442" s="176"/>
      <c r="I442" s="246">
        <f>IF(D442&lt;&gt;0,1,0)</f>
        <v>0</v>
      </c>
    </row>
    <row r="443" spans="1:9" s="211" customFormat="1" ht="109.15" hidden="1" x14ac:dyDescent="0.3">
      <c r="A443" s="94"/>
      <c r="B443" s="43" t="s">
        <v>473</v>
      </c>
      <c r="C443" s="94"/>
      <c r="D443" s="94"/>
      <c r="E443" s="95"/>
      <c r="F443" s="95"/>
      <c r="G443" s="94"/>
      <c r="H443" s="190"/>
      <c r="I443" s="246">
        <f>IF(I442=1,1,0)</f>
        <v>0</v>
      </c>
    </row>
    <row r="444" spans="1:9" s="211" customFormat="1" ht="15.75" hidden="1" customHeight="1" x14ac:dyDescent="0.3">
      <c r="A444" s="94"/>
      <c r="B444" s="43"/>
      <c r="C444" s="94"/>
      <c r="D444" s="94"/>
      <c r="E444" s="95"/>
      <c r="F444" s="95"/>
      <c r="G444" s="94"/>
      <c r="H444" s="190"/>
      <c r="I444" s="246">
        <f>IF(I443=1,1,0)</f>
        <v>0</v>
      </c>
    </row>
    <row r="445" spans="1:9" s="211" customFormat="1" ht="63" x14ac:dyDescent="0.25">
      <c r="A445" s="94" t="s">
        <v>1897</v>
      </c>
      <c r="B445" s="45" t="s">
        <v>1898</v>
      </c>
      <c r="C445" s="41" t="s">
        <v>230</v>
      </c>
      <c r="D445" s="42">
        <v>14660.95</v>
      </c>
      <c r="E445" s="42"/>
      <c r="F445" s="42">
        <f>E445*(1+C$1809)</f>
        <v>0</v>
      </c>
      <c r="G445" s="42">
        <f>D445*F445</f>
        <v>0</v>
      </c>
      <c r="H445" s="176" t="s">
        <v>1962</v>
      </c>
      <c r="I445" s="246">
        <f>IF(D445&lt;&gt;0,1,0)</f>
        <v>1</v>
      </c>
    </row>
    <row r="446" spans="1:9" s="211" customFormat="1" ht="110.25" x14ac:dyDescent="0.25">
      <c r="A446" s="94"/>
      <c r="B446" s="43" t="s">
        <v>1899</v>
      </c>
      <c r="C446" s="41"/>
      <c r="D446" s="58"/>
      <c r="E446" s="42"/>
      <c r="F446" s="42"/>
      <c r="G446" s="44"/>
      <c r="H446" s="175"/>
      <c r="I446" s="246">
        <f>IF(I445=1,1,0)</f>
        <v>1</v>
      </c>
    </row>
    <row r="447" spans="1:9" s="211" customFormat="1" ht="18.75" customHeight="1" x14ac:dyDescent="0.25">
      <c r="A447" s="94"/>
      <c r="B447" s="43"/>
      <c r="C447" s="41"/>
      <c r="D447" s="58"/>
      <c r="E447" s="42"/>
      <c r="F447" s="42"/>
      <c r="G447" s="44"/>
      <c r="H447" s="175"/>
      <c r="I447" s="246">
        <f>IF(I446=1,1,0)</f>
        <v>1</v>
      </c>
    </row>
    <row r="448" spans="1:9" s="22" customFormat="1" ht="18.75" hidden="1" customHeight="1" x14ac:dyDescent="0.3">
      <c r="A448" s="94" t="s">
        <v>474</v>
      </c>
      <c r="B448" s="57" t="s">
        <v>475</v>
      </c>
      <c r="C448" s="41"/>
      <c r="D448" s="58"/>
      <c r="E448" s="42"/>
      <c r="F448" s="42"/>
      <c r="G448" s="44"/>
      <c r="H448" s="175"/>
      <c r="I448" s="246">
        <f>IF(D449&lt;&gt;0,1,IF(D452&lt;&gt;0,1,IF(D455&lt;&gt;0,1,IF(D458&lt;&gt;0,1,0))))</f>
        <v>0</v>
      </c>
    </row>
    <row r="449" spans="1:9" s="22" customFormat="1" ht="21" hidden="1" customHeight="1" x14ac:dyDescent="0.3">
      <c r="A449" s="94" t="s">
        <v>476</v>
      </c>
      <c r="B449" s="45" t="s">
        <v>477</v>
      </c>
      <c r="C449" s="41" t="s">
        <v>31</v>
      </c>
      <c r="D449" s="42"/>
      <c r="E449" s="42">
        <f>'PS - ESCOLA'!E449</f>
        <v>64.099999999999994</v>
      </c>
      <c r="F449" s="42">
        <f>E449*(1+C$1809)</f>
        <v>78.631470000000007</v>
      </c>
      <c r="G449" s="42">
        <f>D449*F449</f>
        <v>0</v>
      </c>
      <c r="H449" s="175"/>
      <c r="I449" s="246">
        <f>IF(D449&lt;&gt;0,1,0)</f>
        <v>0</v>
      </c>
    </row>
    <row r="450" spans="1:9" s="22" customFormat="1" ht="63.75" hidden="1" customHeight="1" x14ac:dyDescent="0.3">
      <c r="A450" s="94"/>
      <c r="B450" s="43" t="s">
        <v>478</v>
      </c>
      <c r="C450" s="41"/>
      <c r="D450" s="58"/>
      <c r="E450" s="42"/>
      <c r="F450" s="42"/>
      <c r="G450" s="44"/>
      <c r="H450" s="175"/>
      <c r="I450" s="246">
        <f>IF(I449=1,1,0)</f>
        <v>0</v>
      </c>
    </row>
    <row r="451" spans="1:9" s="22" customFormat="1" ht="18.75" hidden="1" customHeight="1" x14ac:dyDescent="0.3">
      <c r="A451" s="94"/>
      <c r="B451" s="43"/>
      <c r="C451" s="41"/>
      <c r="D451" s="58"/>
      <c r="E451" s="42"/>
      <c r="F451" s="42"/>
      <c r="G451" s="44"/>
      <c r="H451" s="175"/>
      <c r="I451" s="246">
        <f>IF(I450=1,1,0)</f>
        <v>0</v>
      </c>
    </row>
    <row r="452" spans="1:9" s="22" customFormat="1" ht="31.5" hidden="1" customHeight="1" x14ac:dyDescent="0.3">
      <c r="A452" s="94" t="s">
        <v>479</v>
      </c>
      <c r="B452" s="51" t="s">
        <v>480</v>
      </c>
      <c r="C452" s="41" t="s">
        <v>31</v>
      </c>
      <c r="D452" s="42"/>
      <c r="E452" s="42">
        <f>'PS - ESCOLA'!E452</f>
        <v>72.06</v>
      </c>
      <c r="F452" s="42">
        <f>E452*(1+C$1809)</f>
        <v>88.39600200000001</v>
      </c>
      <c r="G452" s="42">
        <f>D452*F452</f>
        <v>0</v>
      </c>
      <c r="H452" s="175"/>
      <c r="I452" s="246">
        <f>IF(D452&lt;&gt;0,1,0)</f>
        <v>0</v>
      </c>
    </row>
    <row r="453" spans="1:9" s="22" customFormat="1" ht="124.5" hidden="1" customHeight="1" x14ac:dyDescent="0.3">
      <c r="A453" s="94"/>
      <c r="B453" s="53" t="s">
        <v>481</v>
      </c>
      <c r="C453" s="41"/>
      <c r="D453" s="58"/>
      <c r="E453" s="42"/>
      <c r="F453" s="42"/>
      <c r="G453" s="44"/>
      <c r="H453" s="175"/>
      <c r="I453" s="246">
        <f>IF(I452=1,1,0)</f>
        <v>0</v>
      </c>
    </row>
    <row r="454" spans="1:9" s="22" customFormat="1" ht="18.75" hidden="1" customHeight="1" x14ac:dyDescent="0.3">
      <c r="A454" s="94"/>
      <c r="B454" s="43"/>
      <c r="C454" s="41"/>
      <c r="D454" s="58"/>
      <c r="E454" s="42"/>
      <c r="F454" s="42"/>
      <c r="G454" s="44"/>
      <c r="H454" s="175"/>
      <c r="I454" s="246">
        <f>IF(I453=1,1,0)</f>
        <v>0</v>
      </c>
    </row>
    <row r="455" spans="1:9" s="22" customFormat="1" ht="21" hidden="1" customHeight="1" x14ac:dyDescent="0.3">
      <c r="A455" s="94" t="s">
        <v>482</v>
      </c>
      <c r="B455" s="45" t="s">
        <v>483</v>
      </c>
      <c r="C455" s="41" t="s">
        <v>19</v>
      </c>
      <c r="D455" s="42"/>
      <c r="E455" s="42">
        <f>'PS - ESCOLA'!E455</f>
        <v>44.82</v>
      </c>
      <c r="F455" s="42">
        <f>E455*(1+C$1809)</f>
        <v>54.980694000000007</v>
      </c>
      <c r="G455" s="42">
        <f>D455*F455</f>
        <v>0</v>
      </c>
      <c r="H455" s="175"/>
      <c r="I455" s="246">
        <f>IF(D455&lt;&gt;0,1,0)</f>
        <v>0</v>
      </c>
    </row>
    <row r="456" spans="1:9" s="22" customFormat="1" ht="84.75" hidden="1" customHeight="1" x14ac:dyDescent="0.3">
      <c r="A456" s="94"/>
      <c r="B456" s="43" t="s">
        <v>484</v>
      </c>
      <c r="C456" s="41"/>
      <c r="D456" s="58"/>
      <c r="E456" s="42"/>
      <c r="F456" s="42"/>
      <c r="G456" s="44"/>
      <c r="H456" s="175"/>
      <c r="I456" s="246">
        <f>IF(I455=1,1,0)</f>
        <v>0</v>
      </c>
    </row>
    <row r="457" spans="1:9" s="22" customFormat="1" ht="18.75" hidden="1" customHeight="1" x14ac:dyDescent="0.3">
      <c r="A457" s="94"/>
      <c r="B457" s="43"/>
      <c r="C457" s="41"/>
      <c r="D457" s="58"/>
      <c r="E457" s="42"/>
      <c r="F457" s="42"/>
      <c r="G457" s="44"/>
      <c r="H457" s="175"/>
      <c r="I457" s="246">
        <f>IF(I456=1,1,0)</f>
        <v>0</v>
      </c>
    </row>
    <row r="458" spans="1:9" s="22" customFormat="1" ht="31.5" hidden="1" customHeight="1" x14ac:dyDescent="0.3">
      <c r="A458" s="94" t="s">
        <v>485</v>
      </c>
      <c r="B458" s="45" t="s">
        <v>486</v>
      </c>
      <c r="C458" s="41" t="s">
        <v>31</v>
      </c>
      <c r="D458" s="42"/>
      <c r="E458" s="42">
        <f>'PS - ESCOLA'!E458</f>
        <v>57.23</v>
      </c>
      <c r="F458" s="42">
        <f>E458*(1+C$1809)</f>
        <v>70.204041000000004</v>
      </c>
      <c r="G458" s="42">
        <f>D458*F458</f>
        <v>0</v>
      </c>
      <c r="H458" s="175"/>
      <c r="I458" s="246">
        <f>IF(D458&lt;&gt;0,1,0)</f>
        <v>0</v>
      </c>
    </row>
    <row r="459" spans="1:9" s="22" customFormat="1" ht="378" hidden="1" customHeight="1" x14ac:dyDescent="0.3">
      <c r="A459" s="94"/>
      <c r="B459" s="43" t="s">
        <v>487</v>
      </c>
      <c r="C459" s="41"/>
      <c r="D459" s="58"/>
      <c r="E459" s="42"/>
      <c r="F459" s="42"/>
      <c r="G459" s="44"/>
      <c r="H459" s="175"/>
      <c r="I459" s="246">
        <f>IF(I458=1,1,0)</f>
        <v>0</v>
      </c>
    </row>
    <row r="460" spans="1:9" s="22" customFormat="1" ht="18.75" hidden="1" customHeight="1" x14ac:dyDescent="0.3">
      <c r="A460" s="94"/>
      <c r="B460" s="43"/>
      <c r="C460" s="41"/>
      <c r="D460" s="58"/>
      <c r="E460" s="42"/>
      <c r="F460" s="42"/>
      <c r="G460" s="44"/>
      <c r="H460" s="175"/>
      <c r="I460" s="246">
        <f>IF(I459=1,1,0)</f>
        <v>0</v>
      </c>
    </row>
    <row r="461" spans="1:9" s="22" customFormat="1" ht="18.75" hidden="1" customHeight="1" x14ac:dyDescent="0.3">
      <c r="A461" s="94" t="s">
        <v>488</v>
      </c>
      <c r="B461" s="57" t="s">
        <v>489</v>
      </c>
      <c r="C461" s="41"/>
      <c r="D461" s="58"/>
      <c r="E461" s="42"/>
      <c r="F461" s="42"/>
      <c r="G461" s="44"/>
      <c r="H461" s="175"/>
      <c r="I461" s="246">
        <f>IF(D462&lt;&gt;0,1,IF(D465&lt;&gt;0,1,IF(D468&lt;&gt;0,1,0)))</f>
        <v>0</v>
      </c>
    </row>
    <row r="462" spans="1:9" s="22" customFormat="1" ht="31.5" hidden="1" customHeight="1" x14ac:dyDescent="0.3">
      <c r="A462" s="94" t="s">
        <v>490</v>
      </c>
      <c r="B462" s="45" t="s">
        <v>491</v>
      </c>
      <c r="C462" s="41" t="s">
        <v>19</v>
      </c>
      <c r="D462" s="42"/>
      <c r="E462" s="42">
        <f>'PS - ESCOLA'!E462</f>
        <v>42.75</v>
      </c>
      <c r="F462" s="42">
        <f>E462*(1+C$1809)</f>
        <v>52.441425000000002</v>
      </c>
      <c r="G462" s="42">
        <f>D462*F462</f>
        <v>0</v>
      </c>
      <c r="H462" s="175"/>
      <c r="I462" s="246">
        <f>IF(D462&lt;&gt;0,1,0)</f>
        <v>0</v>
      </c>
    </row>
    <row r="463" spans="1:9" s="22" customFormat="1" ht="63" hidden="1" customHeight="1" x14ac:dyDescent="0.3">
      <c r="A463" s="94"/>
      <c r="B463" s="43" t="s">
        <v>492</v>
      </c>
      <c r="C463" s="41"/>
      <c r="D463" s="58"/>
      <c r="E463" s="42"/>
      <c r="F463" s="42"/>
      <c r="G463" s="44"/>
      <c r="H463" s="175"/>
      <c r="I463" s="246">
        <f>IF(I462=1,1,0)</f>
        <v>0</v>
      </c>
    </row>
    <row r="464" spans="1:9" s="22" customFormat="1" ht="18.75" hidden="1" customHeight="1" x14ac:dyDescent="0.3">
      <c r="A464" s="94"/>
      <c r="B464" s="57"/>
      <c r="C464" s="41"/>
      <c r="D464" s="58"/>
      <c r="E464" s="42"/>
      <c r="F464" s="42"/>
      <c r="G464" s="44"/>
      <c r="H464" s="175"/>
      <c r="I464" s="246">
        <f>IF(I463=1,1,0)</f>
        <v>0</v>
      </c>
    </row>
    <row r="465" spans="1:9" s="22" customFormat="1" ht="18.75" hidden="1" customHeight="1" x14ac:dyDescent="0.3">
      <c r="A465" s="94" t="s">
        <v>493</v>
      </c>
      <c r="B465" s="45" t="s">
        <v>494</v>
      </c>
      <c r="C465" s="41" t="s">
        <v>19</v>
      </c>
      <c r="D465" s="42"/>
      <c r="E465" s="42">
        <f>'PS - ESCOLA'!E465</f>
        <v>63.52</v>
      </c>
      <c r="F465" s="42">
        <f>E465*(1+C$1809)</f>
        <v>77.919984000000014</v>
      </c>
      <c r="G465" s="42">
        <f>D465*F465</f>
        <v>0</v>
      </c>
      <c r="H465" s="175"/>
      <c r="I465" s="246">
        <f>IF(D465&lt;&gt;0,1,0)</f>
        <v>0</v>
      </c>
    </row>
    <row r="466" spans="1:9" s="22" customFormat="1" ht="372" hidden="1" customHeight="1" x14ac:dyDescent="0.3">
      <c r="A466" s="94"/>
      <c r="B466" s="43" t="s">
        <v>495</v>
      </c>
      <c r="C466" s="41"/>
      <c r="D466" s="58"/>
      <c r="E466" s="42"/>
      <c r="F466" s="42"/>
      <c r="G466" s="44"/>
      <c r="H466" s="175"/>
      <c r="I466" s="246">
        <f>IF(I465=1,1,0)</f>
        <v>0</v>
      </c>
    </row>
    <row r="467" spans="1:9" s="22" customFormat="1" ht="18.75" hidden="1" customHeight="1" x14ac:dyDescent="0.3">
      <c r="A467" s="94"/>
      <c r="B467" s="43"/>
      <c r="C467" s="41"/>
      <c r="D467" s="58"/>
      <c r="E467" s="42"/>
      <c r="F467" s="42"/>
      <c r="G467" s="44"/>
      <c r="H467" s="175"/>
      <c r="I467" s="246">
        <f>IF(I466=1,1,0)</f>
        <v>0</v>
      </c>
    </row>
    <row r="468" spans="1:9" s="22" customFormat="1" ht="31.5" hidden="1" customHeight="1" x14ac:dyDescent="0.3">
      <c r="A468" s="94" t="s">
        <v>496</v>
      </c>
      <c r="B468" s="92" t="s">
        <v>497</v>
      </c>
      <c r="C468" s="41" t="s">
        <v>19</v>
      </c>
      <c r="D468" s="42"/>
      <c r="E468" s="42">
        <f>'PS - ESCOLA'!E468</f>
        <v>38.200000000000003</v>
      </c>
      <c r="F468" s="42">
        <f>E468*(1+C$1809)</f>
        <v>46.859940000000009</v>
      </c>
      <c r="G468" s="42">
        <f>D468*F468</f>
        <v>0</v>
      </c>
      <c r="H468" s="175"/>
      <c r="I468" s="246">
        <f>IF(D468&lt;&gt;0,1,0)</f>
        <v>0</v>
      </c>
    </row>
    <row r="469" spans="1:9" s="22" customFormat="1" ht="47.25" hidden="1" customHeight="1" x14ac:dyDescent="0.3">
      <c r="A469" s="94"/>
      <c r="B469" s="91" t="s">
        <v>498</v>
      </c>
      <c r="C469" s="41"/>
      <c r="D469" s="58"/>
      <c r="E469" s="42"/>
      <c r="F469" s="42"/>
      <c r="G469" s="44"/>
      <c r="H469" s="175"/>
      <c r="I469" s="246">
        <f>IF(I468=1,1,0)</f>
        <v>0</v>
      </c>
    </row>
    <row r="470" spans="1:9" s="22" customFormat="1" ht="18" customHeight="1" x14ac:dyDescent="0.25">
      <c r="A470" s="223" t="s">
        <v>1968</v>
      </c>
      <c r="B470" s="224"/>
      <c r="C470" s="217"/>
      <c r="D470" s="217"/>
      <c r="E470" s="209" t="s">
        <v>67</v>
      </c>
      <c r="F470" s="217"/>
      <c r="G470" s="66">
        <f>SUM(G340:G469)</f>
        <v>0</v>
      </c>
      <c r="H470" s="175"/>
      <c r="I470" s="245" t="s">
        <v>1973</v>
      </c>
    </row>
    <row r="471" spans="1:9" s="22" customFormat="1" ht="18" customHeight="1" x14ac:dyDescent="0.25">
      <c r="A471" s="172" t="s">
        <v>499</v>
      </c>
      <c r="B471" s="228" t="s">
        <v>500</v>
      </c>
      <c r="C471" s="229"/>
      <c r="D471" s="233"/>
      <c r="E471" s="230"/>
      <c r="F471" s="230"/>
      <c r="G471" s="232"/>
      <c r="H471" s="175"/>
      <c r="I471" s="245" t="s">
        <v>1973</v>
      </c>
    </row>
    <row r="472" spans="1:9" s="22" customFormat="1" ht="18.75" customHeight="1" x14ac:dyDescent="0.25">
      <c r="A472" s="174" t="s">
        <v>501</v>
      </c>
      <c r="B472" s="57" t="s">
        <v>502</v>
      </c>
      <c r="C472" s="41"/>
      <c r="D472" s="58"/>
      <c r="E472" s="42"/>
      <c r="F472" s="42"/>
      <c r="G472" s="44"/>
      <c r="H472" s="175"/>
      <c r="I472" s="246">
        <f>IF(D473&lt;&gt;0,1,IF(D476&lt;&gt;0,1,IF(D479&lt;&gt;0,1,IF(D482&lt;&gt;0,1,IF(D485&lt;&gt;0,1,IF(D488&lt;&gt;0,1,0))))))</f>
        <v>1</v>
      </c>
    </row>
    <row r="473" spans="1:9" s="22" customFormat="1" ht="18.75" customHeight="1" x14ac:dyDescent="0.25">
      <c r="A473" s="94" t="s">
        <v>503</v>
      </c>
      <c r="B473" s="45" t="s">
        <v>504</v>
      </c>
      <c r="C473" s="41" t="s">
        <v>27</v>
      </c>
      <c r="D473" s="42">
        <v>2</v>
      </c>
      <c r="E473" s="42"/>
      <c r="F473" s="42">
        <f>E473*(1+C$1809)</f>
        <v>0</v>
      </c>
      <c r="G473" s="42">
        <f>D473*F473</f>
        <v>0</v>
      </c>
      <c r="H473" s="175"/>
      <c r="I473" s="246">
        <f>IF(D473&lt;&gt;0,1,0)</f>
        <v>1</v>
      </c>
    </row>
    <row r="474" spans="1:9" s="22" customFormat="1" ht="63" customHeight="1" x14ac:dyDescent="0.25">
      <c r="A474" s="94"/>
      <c r="B474" s="43" t="s">
        <v>505</v>
      </c>
      <c r="C474" s="41"/>
      <c r="D474" s="58"/>
      <c r="E474" s="42"/>
      <c r="F474" s="42"/>
      <c r="G474" s="44"/>
      <c r="H474" s="176" t="s">
        <v>1962</v>
      </c>
      <c r="I474" s="246">
        <f>IF(I473=1,1,0)</f>
        <v>1</v>
      </c>
    </row>
    <row r="475" spans="1:9" s="22" customFormat="1" ht="18.75" customHeight="1" x14ac:dyDescent="0.25">
      <c r="A475" s="94"/>
      <c r="B475" s="45"/>
      <c r="C475" s="41"/>
      <c r="D475" s="58"/>
      <c r="E475" s="42"/>
      <c r="F475" s="42"/>
      <c r="G475" s="44"/>
      <c r="H475" s="175"/>
      <c r="I475" s="246">
        <f>IF(I474=1,1,0)</f>
        <v>1</v>
      </c>
    </row>
    <row r="476" spans="1:9" s="22" customFormat="1" ht="18.75" hidden="1" customHeight="1" x14ac:dyDescent="0.3">
      <c r="A476" s="94" t="s">
        <v>506</v>
      </c>
      <c r="B476" s="45" t="s">
        <v>507</v>
      </c>
      <c r="C476" s="41" t="s">
        <v>27</v>
      </c>
      <c r="D476" s="42"/>
      <c r="E476" s="42">
        <f>'PS - ESCOLA'!E476</f>
        <v>76.819999999999993</v>
      </c>
      <c r="F476" s="42">
        <f>E476*(1+C$1809)</f>
        <v>94.235094000000004</v>
      </c>
      <c r="G476" s="42">
        <f>D476*F476</f>
        <v>0</v>
      </c>
      <c r="H476" s="175"/>
      <c r="I476" s="246">
        <f>IF(D476&lt;&gt;0,1,0)</f>
        <v>0</v>
      </c>
    </row>
    <row r="477" spans="1:9" s="22" customFormat="1" ht="63" hidden="1" customHeight="1" x14ac:dyDescent="0.3">
      <c r="A477" s="94"/>
      <c r="B477" s="43" t="s">
        <v>508</v>
      </c>
      <c r="C477" s="41"/>
      <c r="D477" s="58"/>
      <c r="E477" s="42"/>
      <c r="F477" s="42"/>
      <c r="G477" s="44"/>
      <c r="H477" s="175"/>
      <c r="I477" s="246">
        <f>IF(I476=1,1,0)</f>
        <v>0</v>
      </c>
    </row>
    <row r="478" spans="1:9" s="22" customFormat="1" ht="18.75" hidden="1" customHeight="1" x14ac:dyDescent="0.3">
      <c r="A478" s="94"/>
      <c r="B478" s="43"/>
      <c r="C478" s="41"/>
      <c r="D478" s="58"/>
      <c r="E478" s="42"/>
      <c r="F478" s="42"/>
      <c r="G478" s="44"/>
      <c r="H478" s="175"/>
      <c r="I478" s="246">
        <f>IF(I477=1,1,0)</f>
        <v>0</v>
      </c>
    </row>
    <row r="479" spans="1:9" s="22" customFormat="1" ht="18.75" hidden="1" customHeight="1" x14ac:dyDescent="0.3">
      <c r="A479" s="94" t="s">
        <v>509</v>
      </c>
      <c r="B479" s="45" t="s">
        <v>510</v>
      </c>
      <c r="C479" s="41" t="s">
        <v>27</v>
      </c>
      <c r="D479" s="42"/>
      <c r="E479" s="42">
        <f>'PS - ESCOLA'!E479</f>
        <v>125.56</v>
      </c>
      <c r="F479" s="42">
        <f>E479*(1+C$1809)</f>
        <v>154.02445200000003</v>
      </c>
      <c r="G479" s="42">
        <f>D479*F479</f>
        <v>0</v>
      </c>
      <c r="H479" s="175"/>
      <c r="I479" s="246">
        <f>IF(D479&lt;&gt;0,1,0)</f>
        <v>0</v>
      </c>
    </row>
    <row r="480" spans="1:9" s="22" customFormat="1" ht="63" hidden="1" customHeight="1" x14ac:dyDescent="0.3">
      <c r="A480" s="94"/>
      <c r="B480" s="43" t="s">
        <v>511</v>
      </c>
      <c r="C480" s="41"/>
      <c r="D480" s="58"/>
      <c r="E480" s="42"/>
      <c r="F480" s="42"/>
      <c r="G480" s="44"/>
      <c r="H480" s="175"/>
      <c r="I480" s="246">
        <f>IF(I479=1,1,0)</f>
        <v>0</v>
      </c>
    </row>
    <row r="481" spans="1:9" s="22" customFormat="1" ht="18.75" hidden="1" customHeight="1" x14ac:dyDescent="0.3">
      <c r="A481" s="94"/>
      <c r="B481" s="43"/>
      <c r="C481" s="41"/>
      <c r="D481" s="58"/>
      <c r="E481" s="42"/>
      <c r="F481" s="42"/>
      <c r="G481" s="44"/>
      <c r="H481" s="175"/>
      <c r="I481" s="246">
        <f>IF(I480=1,1,0)</f>
        <v>0</v>
      </c>
    </row>
    <row r="482" spans="1:9" s="22" customFormat="1" ht="18.75" hidden="1" customHeight="1" x14ac:dyDescent="0.3">
      <c r="A482" s="94" t="s">
        <v>512</v>
      </c>
      <c r="B482" s="45" t="s">
        <v>513</v>
      </c>
      <c r="C482" s="41" t="s">
        <v>27</v>
      </c>
      <c r="D482" s="42"/>
      <c r="E482" s="42">
        <f>'PS - ESCOLA'!E482</f>
        <v>80</v>
      </c>
      <c r="F482" s="42">
        <f>E482*(1+C$1809)</f>
        <v>98.13600000000001</v>
      </c>
      <c r="G482" s="42">
        <f>D482*F482</f>
        <v>0</v>
      </c>
      <c r="H482" s="175"/>
      <c r="I482" s="246">
        <f>IF(D482&lt;&gt;0,1,0)</f>
        <v>0</v>
      </c>
    </row>
    <row r="483" spans="1:9" s="22" customFormat="1" ht="78.75" hidden="1" customHeight="1" x14ac:dyDescent="0.3">
      <c r="A483" s="94"/>
      <c r="B483" s="43" t="s">
        <v>514</v>
      </c>
      <c r="C483" s="41"/>
      <c r="D483" s="58"/>
      <c r="E483" s="42"/>
      <c r="F483" s="42"/>
      <c r="G483" s="44"/>
      <c r="H483" s="175"/>
      <c r="I483" s="246">
        <f>IF(I482=1,1,0)</f>
        <v>0</v>
      </c>
    </row>
    <row r="484" spans="1:9" s="22" customFormat="1" ht="18.75" hidden="1" customHeight="1" x14ac:dyDescent="0.3">
      <c r="A484" s="94"/>
      <c r="B484" s="43"/>
      <c r="C484" s="41"/>
      <c r="D484" s="58"/>
      <c r="E484" s="42"/>
      <c r="F484" s="42"/>
      <c r="G484" s="44"/>
      <c r="H484" s="175"/>
      <c r="I484" s="246">
        <f>IF(I483=1,1,0)</f>
        <v>0</v>
      </c>
    </row>
    <row r="485" spans="1:9" s="22" customFormat="1" ht="18.75" hidden="1" customHeight="1" x14ac:dyDescent="0.3">
      <c r="A485" s="94" t="s">
        <v>515</v>
      </c>
      <c r="B485" s="45" t="s">
        <v>516</v>
      </c>
      <c r="C485" s="41" t="s">
        <v>27</v>
      </c>
      <c r="D485" s="42"/>
      <c r="E485" s="42">
        <f>'PS - ESCOLA'!E485</f>
        <v>188.31</v>
      </c>
      <c r="F485" s="42">
        <f>E485*(1+C$1809)</f>
        <v>230.99987700000003</v>
      </c>
      <c r="G485" s="42">
        <f>D485*F485</f>
        <v>0</v>
      </c>
      <c r="H485" s="175"/>
      <c r="I485" s="246">
        <f>IF(D485&lt;&gt;0,1,0)</f>
        <v>0</v>
      </c>
    </row>
    <row r="486" spans="1:9" s="22" customFormat="1" ht="47.25" hidden="1" customHeight="1" x14ac:dyDescent="0.3">
      <c r="A486" s="94"/>
      <c r="B486" s="43" t="s">
        <v>517</v>
      </c>
      <c r="C486" s="41"/>
      <c r="D486" s="58"/>
      <c r="E486" s="42"/>
      <c r="F486" s="42"/>
      <c r="G486" s="44"/>
      <c r="H486" s="175"/>
      <c r="I486" s="246">
        <f>IF(I485=1,1,0)</f>
        <v>0</v>
      </c>
    </row>
    <row r="487" spans="1:9" s="22" customFormat="1" ht="18.75" hidden="1" customHeight="1" x14ac:dyDescent="0.3">
      <c r="A487" s="94"/>
      <c r="B487" s="43"/>
      <c r="C487" s="41"/>
      <c r="D487" s="58"/>
      <c r="E487" s="42"/>
      <c r="F487" s="42"/>
      <c r="G487" s="44"/>
      <c r="H487" s="175"/>
      <c r="I487" s="246">
        <f>IF(I486=1,1,0)</f>
        <v>0</v>
      </c>
    </row>
    <row r="488" spans="1:9" s="22" customFormat="1" ht="18.75" hidden="1" customHeight="1" x14ac:dyDescent="0.3">
      <c r="A488" s="94" t="s">
        <v>518</v>
      </c>
      <c r="B488" s="45" t="s">
        <v>519</v>
      </c>
      <c r="C488" s="41" t="s">
        <v>27</v>
      </c>
      <c r="D488" s="42"/>
      <c r="E488" s="42">
        <f>'PS - ESCOLA'!E488</f>
        <v>240.94</v>
      </c>
      <c r="F488" s="42">
        <f>E488*(1+C$1809)</f>
        <v>295.56109800000002</v>
      </c>
      <c r="G488" s="42">
        <f>D488*F488</f>
        <v>0</v>
      </c>
      <c r="H488" s="175"/>
      <c r="I488" s="246">
        <f>IF(D488&lt;&gt;0,1,0)</f>
        <v>0</v>
      </c>
    </row>
    <row r="489" spans="1:9" s="22" customFormat="1" ht="94.5" hidden="1" customHeight="1" x14ac:dyDescent="0.3">
      <c r="A489" s="94"/>
      <c r="B489" s="43" t="s">
        <v>520</v>
      </c>
      <c r="C489" s="41"/>
      <c r="D489" s="58"/>
      <c r="E489" s="42"/>
      <c r="F489" s="42"/>
      <c r="G489" s="44"/>
      <c r="H489" s="175"/>
      <c r="I489" s="246">
        <f>IF(I488=1,1,0)</f>
        <v>0</v>
      </c>
    </row>
    <row r="490" spans="1:9" s="22" customFormat="1" ht="18.75" hidden="1" customHeight="1" x14ac:dyDescent="0.3">
      <c r="A490" s="94"/>
      <c r="B490" s="43"/>
      <c r="C490" s="41"/>
      <c r="D490" s="58"/>
      <c r="E490" s="42"/>
      <c r="F490" s="42"/>
      <c r="G490" s="44"/>
      <c r="H490" s="175"/>
      <c r="I490" s="246">
        <f>IF(I489=1,1,0)</f>
        <v>0</v>
      </c>
    </row>
    <row r="491" spans="1:9" s="22" customFormat="1" ht="18.75" hidden="1" customHeight="1" x14ac:dyDescent="0.3">
      <c r="A491" s="94" t="s">
        <v>521</v>
      </c>
      <c r="B491" s="57" t="s">
        <v>522</v>
      </c>
      <c r="C491" s="41"/>
      <c r="D491" s="58"/>
      <c r="E491" s="42"/>
      <c r="F491" s="42"/>
      <c r="G491" s="44"/>
      <c r="H491" s="175"/>
      <c r="I491" s="246">
        <f>IF(D492&lt;&gt;0,1,IF(D495&lt;&gt;0,1,IF(D498&lt;&gt;0,1,IF(D501&lt;&gt;0,1,IF(D504&lt;&gt;0,1,IF(D507&lt;&gt;0,1,IF(D510&lt;&gt;0,1,IF(D513&lt;&gt;0,1,0))))))))+IF(D516&lt;&gt;0,1,IF(D519&lt;&gt;0,1,IF(D522&lt;&gt;0,1,0)))</f>
        <v>0</v>
      </c>
    </row>
    <row r="492" spans="1:9" s="22" customFormat="1" ht="18.75" hidden="1" customHeight="1" x14ac:dyDescent="0.3">
      <c r="A492" s="94" t="s">
        <v>523</v>
      </c>
      <c r="B492" s="45" t="s">
        <v>524</v>
      </c>
      <c r="C492" s="41" t="s">
        <v>27</v>
      </c>
      <c r="D492" s="42"/>
      <c r="E492" s="42">
        <f>'PS - ESCOLA'!E492</f>
        <v>229.88</v>
      </c>
      <c r="F492" s="42">
        <f>E492*(1+C$1809)</f>
        <v>281.99379600000003</v>
      </c>
      <c r="G492" s="42">
        <f>D492*F492</f>
        <v>0</v>
      </c>
      <c r="H492" s="175"/>
      <c r="I492" s="246">
        <f>IF(D492&lt;&gt;0,1,0)</f>
        <v>0</v>
      </c>
    </row>
    <row r="493" spans="1:9" s="22" customFormat="1" ht="64.5" hidden="1" customHeight="1" x14ac:dyDescent="0.3">
      <c r="A493" s="94"/>
      <c r="B493" s="43" t="s">
        <v>525</v>
      </c>
      <c r="C493" s="41"/>
      <c r="D493" s="58"/>
      <c r="E493" s="42"/>
      <c r="F493" s="42"/>
      <c r="G493" s="44"/>
      <c r="H493" s="175"/>
      <c r="I493" s="246">
        <f>IF(I492=1,1,0)</f>
        <v>0</v>
      </c>
    </row>
    <row r="494" spans="1:9" s="22" customFormat="1" ht="18.75" hidden="1" customHeight="1" x14ac:dyDescent="0.3">
      <c r="A494" s="94"/>
      <c r="B494" s="43"/>
      <c r="C494" s="41"/>
      <c r="D494" s="58"/>
      <c r="E494" s="42"/>
      <c r="F494" s="42"/>
      <c r="G494" s="44"/>
      <c r="H494" s="175"/>
      <c r="I494" s="246">
        <f>IF(I493=1,1,0)</f>
        <v>0</v>
      </c>
    </row>
    <row r="495" spans="1:9" s="22" customFormat="1" ht="18.75" hidden="1" customHeight="1" x14ac:dyDescent="0.3">
      <c r="A495" s="94" t="s">
        <v>526</v>
      </c>
      <c r="B495" s="45" t="s">
        <v>527</v>
      </c>
      <c r="C495" s="41" t="s">
        <v>27</v>
      </c>
      <c r="D495" s="42"/>
      <c r="E495" s="42">
        <f>'PS - ESCOLA'!E495</f>
        <v>167.9</v>
      </c>
      <c r="F495" s="42">
        <f>E495*(1+C$1809)</f>
        <v>205.96293000000003</v>
      </c>
      <c r="G495" s="42">
        <f>D495*F495</f>
        <v>0</v>
      </c>
      <c r="H495" s="175"/>
      <c r="I495" s="246">
        <f>IF(D495&lt;&gt;0,1,0)</f>
        <v>0</v>
      </c>
    </row>
    <row r="496" spans="1:9" s="22" customFormat="1" ht="45.75" hidden="1" customHeight="1" x14ac:dyDescent="0.3">
      <c r="A496" s="94"/>
      <c r="B496" s="43" t="s">
        <v>528</v>
      </c>
      <c r="C496" s="41"/>
      <c r="D496" s="58"/>
      <c r="E496" s="42"/>
      <c r="F496" s="42"/>
      <c r="G496" s="44"/>
      <c r="H496" s="175"/>
      <c r="I496" s="246">
        <f>IF(I495=1,1,0)</f>
        <v>0</v>
      </c>
    </row>
    <row r="497" spans="1:9" s="22" customFormat="1" ht="18.75" hidden="1" customHeight="1" x14ac:dyDescent="0.3">
      <c r="A497" s="94"/>
      <c r="B497" s="43"/>
      <c r="C497" s="41"/>
      <c r="D497" s="58"/>
      <c r="E497" s="42"/>
      <c r="F497" s="42"/>
      <c r="G497" s="44"/>
      <c r="H497" s="175"/>
      <c r="I497" s="246">
        <f>IF(I496=1,1,0)</f>
        <v>0</v>
      </c>
    </row>
    <row r="498" spans="1:9" s="22" customFormat="1" ht="18.75" hidden="1" customHeight="1" x14ac:dyDescent="0.3">
      <c r="A498" s="94" t="s">
        <v>529</v>
      </c>
      <c r="B498" s="45" t="s">
        <v>530</v>
      </c>
      <c r="C498" s="41" t="s">
        <v>27</v>
      </c>
      <c r="D498" s="42"/>
      <c r="E498" s="42">
        <f>'PS - ESCOLA'!E498</f>
        <v>30.86</v>
      </c>
      <c r="F498" s="42">
        <f>E498*(1+C$1809)</f>
        <v>37.855962000000005</v>
      </c>
      <c r="G498" s="42">
        <f>D498*F498</f>
        <v>0</v>
      </c>
      <c r="H498" s="175"/>
      <c r="I498" s="246">
        <f>IF(D498&lt;&gt;0,1,0)</f>
        <v>0</v>
      </c>
    </row>
    <row r="499" spans="1:9" s="22" customFormat="1" ht="47.25" hidden="1" customHeight="1" x14ac:dyDescent="0.3">
      <c r="A499" s="94"/>
      <c r="B499" s="43" t="s">
        <v>531</v>
      </c>
      <c r="C499" s="41"/>
      <c r="D499" s="58"/>
      <c r="E499" s="42"/>
      <c r="F499" s="42"/>
      <c r="G499" s="44"/>
      <c r="H499" s="183"/>
      <c r="I499" s="246">
        <f>IF(I498=1,1,0)</f>
        <v>0</v>
      </c>
    </row>
    <row r="500" spans="1:9" s="22" customFormat="1" ht="18.75" hidden="1" customHeight="1" x14ac:dyDescent="0.3">
      <c r="A500" s="94"/>
      <c r="B500" s="45"/>
      <c r="C500" s="41"/>
      <c r="D500" s="58"/>
      <c r="E500" s="42"/>
      <c r="F500" s="42"/>
      <c r="G500" s="44"/>
      <c r="H500" s="175"/>
      <c r="I500" s="246">
        <f>IF(I499=1,1,0)</f>
        <v>0</v>
      </c>
    </row>
    <row r="501" spans="1:9" s="22" customFormat="1" ht="18.75" hidden="1" customHeight="1" x14ac:dyDescent="0.3">
      <c r="A501" s="94" t="s">
        <v>532</v>
      </c>
      <c r="B501" s="45" t="s">
        <v>533</v>
      </c>
      <c r="C501" s="41" t="s">
        <v>27</v>
      </c>
      <c r="D501" s="42"/>
      <c r="E501" s="42">
        <f>'PS - ESCOLA'!E501</f>
        <v>42.09</v>
      </c>
      <c r="F501" s="42">
        <f>E501*(1+C$1809)</f>
        <v>51.631803000000012</v>
      </c>
      <c r="G501" s="42">
        <f>D501*F501</f>
        <v>0</v>
      </c>
      <c r="H501" s="175"/>
      <c r="I501" s="246">
        <f>IF(D501&lt;&gt;0,1,0)</f>
        <v>0</v>
      </c>
    </row>
    <row r="502" spans="1:9" s="22" customFormat="1" ht="47.25" hidden="1" customHeight="1" x14ac:dyDescent="0.3">
      <c r="A502" s="94"/>
      <c r="B502" s="43" t="s">
        <v>531</v>
      </c>
      <c r="C502" s="41"/>
      <c r="D502" s="58"/>
      <c r="E502" s="42"/>
      <c r="F502" s="42"/>
      <c r="G502" s="44"/>
      <c r="H502" s="183"/>
      <c r="I502" s="246">
        <f>IF(I501=1,1,0)</f>
        <v>0</v>
      </c>
    </row>
    <row r="503" spans="1:9" s="22" customFormat="1" ht="18.75" hidden="1" customHeight="1" x14ac:dyDescent="0.3">
      <c r="A503" s="94"/>
      <c r="B503" s="45"/>
      <c r="C503" s="41"/>
      <c r="D503" s="58"/>
      <c r="E503" s="42"/>
      <c r="F503" s="42"/>
      <c r="G503" s="44"/>
      <c r="H503" s="175"/>
      <c r="I503" s="246">
        <f>IF(I502=1,1,0)</f>
        <v>0</v>
      </c>
    </row>
    <row r="504" spans="1:9" s="22" customFormat="1" ht="18.75" hidden="1" customHeight="1" x14ac:dyDescent="0.3">
      <c r="A504" s="94" t="s">
        <v>534</v>
      </c>
      <c r="B504" s="45" t="s">
        <v>535</v>
      </c>
      <c r="C504" s="41" t="s">
        <v>27</v>
      </c>
      <c r="D504" s="42"/>
      <c r="E504" s="42">
        <f>'PS - ESCOLA'!E504</f>
        <v>500.69</v>
      </c>
      <c r="F504" s="42">
        <f>E504*(1+C$1809)</f>
        <v>614.1964230000001</v>
      </c>
      <c r="G504" s="42">
        <f>D504*F504</f>
        <v>0</v>
      </c>
      <c r="H504" s="175"/>
      <c r="I504" s="246">
        <f>IF(D504&lt;&gt;0,1,0)</f>
        <v>0</v>
      </c>
    </row>
    <row r="505" spans="1:9" s="22" customFormat="1" ht="94.5" hidden="1" customHeight="1" x14ac:dyDescent="0.3">
      <c r="A505" s="94"/>
      <c r="B505" s="43" t="s">
        <v>536</v>
      </c>
      <c r="C505" s="41"/>
      <c r="D505" s="58"/>
      <c r="E505" s="42"/>
      <c r="F505" s="42"/>
      <c r="G505" s="44"/>
      <c r="H505" s="175"/>
      <c r="I505" s="246">
        <f>IF(I504=1,1,0)</f>
        <v>0</v>
      </c>
    </row>
    <row r="506" spans="1:9" s="22" customFormat="1" ht="18.75" hidden="1" customHeight="1" x14ac:dyDescent="0.3">
      <c r="A506" s="94"/>
      <c r="B506" s="45"/>
      <c r="C506" s="41"/>
      <c r="D506" s="58"/>
      <c r="E506" s="42"/>
      <c r="F506" s="42"/>
      <c r="G506" s="44"/>
      <c r="H506" s="175"/>
      <c r="I506" s="246">
        <f>IF(I505=1,1,0)</f>
        <v>0</v>
      </c>
    </row>
    <row r="507" spans="1:9" s="22" customFormat="1" ht="18.75" hidden="1" customHeight="1" x14ac:dyDescent="0.3">
      <c r="A507" s="94" t="s">
        <v>537</v>
      </c>
      <c r="B507" s="45" t="s">
        <v>538</v>
      </c>
      <c r="C507" s="41" t="s">
        <v>27</v>
      </c>
      <c r="D507" s="42"/>
      <c r="E507" s="42">
        <f>'PS - ESCOLA'!E507</f>
        <v>607.73</v>
      </c>
      <c r="F507" s="42">
        <f>E507*(1+C$1809)</f>
        <v>745.5023910000001</v>
      </c>
      <c r="G507" s="42">
        <f>D507*F507</f>
        <v>0</v>
      </c>
      <c r="H507" s="175"/>
      <c r="I507" s="246">
        <f>IF(D507&lt;&gt;0,1,0)</f>
        <v>0</v>
      </c>
    </row>
    <row r="508" spans="1:9" s="22" customFormat="1" ht="94.5" hidden="1" customHeight="1" x14ac:dyDescent="0.3">
      <c r="A508" s="94"/>
      <c r="B508" s="43" t="s">
        <v>539</v>
      </c>
      <c r="C508" s="41"/>
      <c r="D508" s="58"/>
      <c r="E508" s="42"/>
      <c r="F508" s="42"/>
      <c r="G508" s="44"/>
      <c r="H508" s="175"/>
      <c r="I508" s="246">
        <f>IF(I507=1,1,0)</f>
        <v>0</v>
      </c>
    </row>
    <row r="509" spans="1:9" s="22" customFormat="1" ht="18.75" hidden="1" customHeight="1" x14ac:dyDescent="0.3">
      <c r="A509" s="94"/>
      <c r="B509" s="43"/>
      <c r="C509" s="41"/>
      <c r="D509" s="58"/>
      <c r="E509" s="42"/>
      <c r="F509" s="42"/>
      <c r="G509" s="44"/>
      <c r="H509" s="175"/>
      <c r="I509" s="246">
        <f>IF(I508=1,1,0)</f>
        <v>0</v>
      </c>
    </row>
    <row r="510" spans="1:9" s="22" customFormat="1" ht="18.75" hidden="1" customHeight="1" x14ac:dyDescent="0.3">
      <c r="A510" s="94" t="s">
        <v>540</v>
      </c>
      <c r="B510" s="45" t="s">
        <v>541</v>
      </c>
      <c r="C510" s="41" t="s">
        <v>27</v>
      </c>
      <c r="D510" s="42"/>
      <c r="E510" s="42">
        <f>'PS - ESCOLA'!E510</f>
        <v>499.76</v>
      </c>
      <c r="F510" s="42">
        <f>E510*(1+C$1809)</f>
        <v>613.05559200000005</v>
      </c>
      <c r="G510" s="42">
        <f>D510*F510</f>
        <v>0</v>
      </c>
      <c r="H510" s="175"/>
      <c r="I510" s="246">
        <f>IF(D510&lt;&gt;0,1,0)</f>
        <v>0</v>
      </c>
    </row>
    <row r="511" spans="1:9" s="22" customFormat="1" ht="94.5" hidden="1" customHeight="1" x14ac:dyDescent="0.3">
      <c r="A511" s="94"/>
      <c r="B511" s="43" t="s">
        <v>542</v>
      </c>
      <c r="C511" s="41"/>
      <c r="D511" s="58"/>
      <c r="E511" s="42"/>
      <c r="F511" s="42"/>
      <c r="G511" s="44"/>
      <c r="H511" s="175"/>
      <c r="I511" s="246">
        <f>IF(I510=1,1,0)</f>
        <v>0</v>
      </c>
    </row>
    <row r="512" spans="1:9" s="22" customFormat="1" ht="18.75" hidden="1" customHeight="1" x14ac:dyDescent="0.3">
      <c r="A512" s="94"/>
      <c r="B512" s="43"/>
      <c r="C512" s="41"/>
      <c r="D512" s="58"/>
      <c r="E512" s="42"/>
      <c r="F512" s="42"/>
      <c r="G512" s="44"/>
      <c r="H512" s="175"/>
      <c r="I512" s="246">
        <f>IF(I511=1,1,0)</f>
        <v>0</v>
      </c>
    </row>
    <row r="513" spans="1:9" s="22" customFormat="1" ht="18.75" hidden="1" customHeight="1" x14ac:dyDescent="0.3">
      <c r="A513" s="94" t="s">
        <v>543</v>
      </c>
      <c r="B513" s="45" t="s">
        <v>544</v>
      </c>
      <c r="C513" s="41" t="s">
        <v>27</v>
      </c>
      <c r="D513" s="42"/>
      <c r="E513" s="42">
        <f>'PS - ESCOLA'!E513</f>
        <v>240.4</v>
      </c>
      <c r="F513" s="42">
        <f>E513*(1+C$1809)</f>
        <v>294.89868000000001</v>
      </c>
      <c r="G513" s="42">
        <f>D513*F513</f>
        <v>0</v>
      </c>
      <c r="H513" s="175"/>
      <c r="I513" s="246">
        <f>IF(D513&lt;&gt;0,1,0)</f>
        <v>0</v>
      </c>
    </row>
    <row r="514" spans="1:9" s="22" customFormat="1" ht="63" hidden="1" customHeight="1" x14ac:dyDescent="0.3">
      <c r="A514" s="94"/>
      <c r="B514" s="43" t="s">
        <v>545</v>
      </c>
      <c r="C514" s="41"/>
      <c r="D514" s="58"/>
      <c r="E514" s="42"/>
      <c r="F514" s="42"/>
      <c r="G514" s="44"/>
      <c r="H514" s="175"/>
      <c r="I514" s="246">
        <f>IF(I513=1,1,0)</f>
        <v>0</v>
      </c>
    </row>
    <row r="515" spans="1:9" s="22" customFormat="1" ht="18.75" hidden="1" customHeight="1" x14ac:dyDescent="0.3">
      <c r="A515" s="94"/>
      <c r="B515" s="43"/>
      <c r="C515" s="41"/>
      <c r="D515" s="58"/>
      <c r="E515" s="42"/>
      <c r="F515" s="42"/>
      <c r="G515" s="44"/>
      <c r="H515" s="175"/>
      <c r="I515" s="246">
        <f>IF(I514=1,1,0)</f>
        <v>0</v>
      </c>
    </row>
    <row r="516" spans="1:9" s="22" customFormat="1" ht="18.75" hidden="1" customHeight="1" x14ac:dyDescent="0.3">
      <c r="A516" s="94" t="s">
        <v>546</v>
      </c>
      <c r="B516" s="45" t="s">
        <v>547</v>
      </c>
      <c r="C516" s="41" t="s">
        <v>27</v>
      </c>
      <c r="D516" s="42"/>
      <c r="E516" s="42">
        <f>'PS - ESCOLA'!E516</f>
        <v>543.89</v>
      </c>
      <c r="F516" s="42">
        <f>E516*(1+C$1809)</f>
        <v>667.18986300000006</v>
      </c>
      <c r="G516" s="42">
        <f>D516*F516</f>
        <v>0</v>
      </c>
      <c r="H516" s="175"/>
      <c r="I516" s="246">
        <f>IF(D516&lt;&gt;0,1,0)</f>
        <v>0</v>
      </c>
    </row>
    <row r="517" spans="1:9" s="22" customFormat="1" ht="94.5" hidden="1" customHeight="1" x14ac:dyDescent="0.3">
      <c r="A517" s="94"/>
      <c r="B517" s="43" t="s">
        <v>548</v>
      </c>
      <c r="C517" s="41"/>
      <c r="D517" s="58"/>
      <c r="E517" s="42"/>
      <c r="F517" s="42"/>
      <c r="G517" s="44"/>
      <c r="H517" s="175"/>
      <c r="I517" s="246">
        <f>IF(I516=1,1,0)</f>
        <v>0</v>
      </c>
    </row>
    <row r="518" spans="1:9" s="22" customFormat="1" ht="18.75" hidden="1" customHeight="1" x14ac:dyDescent="0.3">
      <c r="A518" s="94"/>
      <c r="B518" s="43"/>
      <c r="C518" s="41"/>
      <c r="D518" s="58"/>
      <c r="E518" s="42"/>
      <c r="F518" s="42"/>
      <c r="G518" s="44"/>
      <c r="H518" s="175"/>
      <c r="I518" s="246">
        <f>IF(I517=1,1,0)</f>
        <v>0</v>
      </c>
    </row>
    <row r="519" spans="1:9" s="22" customFormat="1" ht="18.75" hidden="1" customHeight="1" x14ac:dyDescent="0.3">
      <c r="A519" s="94" t="s">
        <v>549</v>
      </c>
      <c r="B519" s="45" t="s">
        <v>550</v>
      </c>
      <c r="C519" s="41" t="s">
        <v>27</v>
      </c>
      <c r="D519" s="42"/>
      <c r="E519" s="42">
        <f>'PS - ESCOLA'!E519</f>
        <v>295.33</v>
      </c>
      <c r="F519" s="42">
        <f>E519*(1+C$1809)</f>
        <v>362.28131100000002</v>
      </c>
      <c r="G519" s="42">
        <f>D519*F519</f>
        <v>0</v>
      </c>
      <c r="H519" s="175"/>
      <c r="I519" s="246">
        <f>IF(D519&lt;&gt;0,1,0)</f>
        <v>0</v>
      </c>
    </row>
    <row r="520" spans="1:9" s="22" customFormat="1" ht="94.5" hidden="1" customHeight="1" x14ac:dyDescent="0.3">
      <c r="A520" s="94"/>
      <c r="B520" s="43" t="s">
        <v>551</v>
      </c>
      <c r="C520" s="41"/>
      <c r="D520" s="58"/>
      <c r="E520" s="42"/>
      <c r="F520" s="42"/>
      <c r="G520" s="44"/>
      <c r="H520" s="175"/>
      <c r="I520" s="246">
        <f>IF(I519=1,1,0)</f>
        <v>0</v>
      </c>
    </row>
    <row r="521" spans="1:9" s="22" customFormat="1" ht="18.75" hidden="1" customHeight="1" x14ac:dyDescent="0.3">
      <c r="A521" s="94"/>
      <c r="B521" s="43"/>
      <c r="C521" s="41"/>
      <c r="D521" s="58"/>
      <c r="E521" s="42"/>
      <c r="F521" s="42"/>
      <c r="G521" s="44"/>
      <c r="H521" s="175"/>
      <c r="I521" s="246">
        <f>IF(I520=1,1,0)</f>
        <v>0</v>
      </c>
    </row>
    <row r="522" spans="1:9" s="22" customFormat="1" ht="18.75" hidden="1" customHeight="1" x14ac:dyDescent="0.3">
      <c r="A522" s="179" t="s">
        <v>552</v>
      </c>
      <c r="B522" s="51" t="s">
        <v>553</v>
      </c>
      <c r="C522" s="52" t="s">
        <v>27</v>
      </c>
      <c r="D522" s="42"/>
      <c r="E522" s="42">
        <f>'PS - ESCOLA'!E522</f>
        <v>91.44</v>
      </c>
      <c r="F522" s="42">
        <f>E522*(1+C$1809)</f>
        <v>112.169448</v>
      </c>
      <c r="G522" s="42">
        <f>D522*F522</f>
        <v>0</v>
      </c>
      <c r="H522" s="175"/>
      <c r="I522" s="246">
        <f>IF(D522&lt;&gt;0,1,0)</f>
        <v>0</v>
      </c>
    </row>
    <row r="523" spans="1:9" s="22" customFormat="1" ht="63" hidden="1" customHeight="1" x14ac:dyDescent="0.3">
      <c r="A523" s="179"/>
      <c r="B523" s="53" t="s">
        <v>554</v>
      </c>
      <c r="C523" s="52"/>
      <c r="D523" s="80"/>
      <c r="E523" s="80"/>
      <c r="F523" s="80"/>
      <c r="G523" s="80"/>
      <c r="H523" s="175"/>
      <c r="I523" s="246">
        <f>IF(I522=1,1,0)</f>
        <v>0</v>
      </c>
    </row>
    <row r="524" spans="1:9" s="22" customFormat="1" ht="18.75" hidden="1" customHeight="1" x14ac:dyDescent="0.3">
      <c r="A524" s="94"/>
      <c r="B524" s="43"/>
      <c r="C524" s="41"/>
      <c r="D524" s="58"/>
      <c r="E524" s="42"/>
      <c r="F524" s="42"/>
      <c r="G524" s="44"/>
      <c r="H524" s="175"/>
      <c r="I524" s="246">
        <f>IF(I523=1,1,0)</f>
        <v>0</v>
      </c>
    </row>
    <row r="525" spans="1:9" s="22" customFormat="1" ht="18.75" hidden="1" customHeight="1" x14ac:dyDescent="0.3">
      <c r="A525" s="94" t="s">
        <v>555</v>
      </c>
      <c r="B525" s="57" t="s">
        <v>556</v>
      </c>
      <c r="C525" s="41"/>
      <c r="D525" s="58"/>
      <c r="E525" s="42"/>
      <c r="F525" s="42"/>
      <c r="G525" s="44"/>
      <c r="H525" s="175"/>
      <c r="I525" s="246">
        <f>IF(D528&lt;&gt;0,1,IF(D530&lt;&gt;0,1,0))</f>
        <v>0</v>
      </c>
    </row>
    <row r="526" spans="1:9" s="22" customFormat="1" ht="47.25" hidden="1" customHeight="1" x14ac:dyDescent="0.3">
      <c r="A526" s="94"/>
      <c r="B526" s="43" t="s">
        <v>557</v>
      </c>
      <c r="C526" s="41"/>
      <c r="D526" s="58"/>
      <c r="E526" s="42"/>
      <c r="F526" s="42"/>
      <c r="G526" s="44"/>
      <c r="H526" s="175"/>
      <c r="I526" s="246">
        <f>IF(I525=1,1,0)</f>
        <v>0</v>
      </c>
    </row>
    <row r="527" spans="1:9" s="22" customFormat="1" ht="18.75" hidden="1" customHeight="1" x14ac:dyDescent="0.3">
      <c r="A527" s="94"/>
      <c r="B527" s="57"/>
      <c r="C527" s="41"/>
      <c r="D527" s="58"/>
      <c r="E527" s="42"/>
      <c r="F527" s="42"/>
      <c r="G527" s="44"/>
      <c r="H527" s="175"/>
      <c r="I527" s="246">
        <f>IF(I526=1,1,0)</f>
        <v>0</v>
      </c>
    </row>
    <row r="528" spans="1:9" s="22" customFormat="1" ht="31.5" hidden="1" customHeight="1" x14ac:dyDescent="0.3">
      <c r="A528" s="94" t="s">
        <v>558</v>
      </c>
      <c r="B528" s="92" t="s">
        <v>559</v>
      </c>
      <c r="C528" s="41" t="s">
        <v>27</v>
      </c>
      <c r="D528" s="42"/>
      <c r="E528" s="42">
        <f>'PS - ESCOLA'!E528</f>
        <v>85.07</v>
      </c>
      <c r="F528" s="42">
        <f>E528*(1+C$1809)</f>
        <v>104.355369</v>
      </c>
      <c r="G528" s="42">
        <f>D528*F528</f>
        <v>0</v>
      </c>
      <c r="H528" s="175"/>
      <c r="I528" s="246">
        <f>IF(D528&lt;&gt;0,1,0)</f>
        <v>0</v>
      </c>
    </row>
    <row r="529" spans="1:9" s="22" customFormat="1" ht="18.75" hidden="1" customHeight="1" x14ac:dyDescent="0.3">
      <c r="A529" s="94"/>
      <c r="B529" s="92"/>
      <c r="C529" s="41"/>
      <c r="D529" s="58"/>
      <c r="E529" s="42"/>
      <c r="F529" s="42"/>
      <c r="G529" s="44"/>
      <c r="H529" s="175"/>
      <c r="I529" s="246">
        <f>IF(I528=1,1,0)</f>
        <v>0</v>
      </c>
    </row>
    <row r="530" spans="1:9" s="22" customFormat="1" ht="31.5" hidden="1" customHeight="1" x14ac:dyDescent="0.3">
      <c r="A530" s="94" t="s">
        <v>560</v>
      </c>
      <c r="B530" s="92" t="s">
        <v>561</v>
      </c>
      <c r="C530" s="41" t="s">
        <v>27</v>
      </c>
      <c r="D530" s="42"/>
      <c r="E530" s="42">
        <f>'PS - ESCOLA'!E530</f>
        <v>94.95</v>
      </c>
      <c r="F530" s="42">
        <f>E530*(1+C$1809)</f>
        <v>116.47516500000002</v>
      </c>
      <c r="G530" s="42">
        <f>D530*F530</f>
        <v>0</v>
      </c>
      <c r="H530" s="175"/>
      <c r="I530" s="246">
        <f>IF(D530&lt;&gt;0,1,0)</f>
        <v>0</v>
      </c>
    </row>
    <row r="531" spans="1:9" s="22" customFormat="1" ht="18.75" hidden="1" customHeight="1" x14ac:dyDescent="0.3">
      <c r="A531" s="94"/>
      <c r="B531" s="43"/>
      <c r="C531" s="41"/>
      <c r="D531" s="58"/>
      <c r="E531" s="42"/>
      <c r="F531" s="42"/>
      <c r="G531" s="44"/>
      <c r="H531" s="175"/>
      <c r="I531" s="246">
        <f>IF(I530=1,1,0)</f>
        <v>0</v>
      </c>
    </row>
    <row r="532" spans="1:9" s="22" customFormat="1" ht="18.75" hidden="1" customHeight="1" x14ac:dyDescent="0.3">
      <c r="A532" s="94" t="s">
        <v>562</v>
      </c>
      <c r="B532" s="57" t="s">
        <v>563</v>
      </c>
      <c r="C532" s="41"/>
      <c r="D532" s="58"/>
      <c r="E532" s="42"/>
      <c r="F532" s="42"/>
      <c r="G532" s="44"/>
      <c r="H532" s="175"/>
      <c r="I532" s="246">
        <f>IF(D535&lt;&gt;0,1,IF(D537&lt;&gt;0,1,IF(D539&lt;&gt;0,1,IF(D541&lt;&gt;0,1,IF(D543&lt;&gt;0,1,IF(D545&lt;&gt;0,1,IF(D547&lt;&gt;0,1,IF(D549&lt;&gt;0,1,0))))))))+IF(D551&lt;&gt;0,1,IF(D553&lt;&gt;0,1,0))</f>
        <v>0</v>
      </c>
    </row>
    <row r="533" spans="1:9" s="22" customFormat="1" ht="47.25" hidden="1" customHeight="1" x14ac:dyDescent="0.3">
      <c r="A533" s="94"/>
      <c r="B533" s="43" t="s">
        <v>564</v>
      </c>
      <c r="C533" s="41"/>
      <c r="D533" s="58"/>
      <c r="E533" s="42"/>
      <c r="F533" s="42"/>
      <c r="G533" s="44"/>
      <c r="H533" s="175"/>
      <c r="I533" s="246">
        <f>IF(I532=1,1,0)</f>
        <v>0</v>
      </c>
    </row>
    <row r="534" spans="1:9" s="22" customFormat="1" ht="18.75" hidden="1" customHeight="1" x14ac:dyDescent="0.3">
      <c r="A534" s="94"/>
      <c r="B534" s="57"/>
      <c r="C534" s="41"/>
      <c r="D534" s="58"/>
      <c r="E534" s="42"/>
      <c r="F534" s="42"/>
      <c r="G534" s="44"/>
      <c r="H534" s="175"/>
      <c r="I534" s="246">
        <f>IF(I533=1,1,0)</f>
        <v>0</v>
      </c>
    </row>
    <row r="535" spans="1:9" s="22" customFormat="1" ht="18.75" hidden="1" customHeight="1" x14ac:dyDescent="0.3">
      <c r="A535" s="94" t="s">
        <v>565</v>
      </c>
      <c r="B535" s="45" t="s">
        <v>566</v>
      </c>
      <c r="C535" s="41" t="s">
        <v>27</v>
      </c>
      <c r="D535" s="42"/>
      <c r="E535" s="42">
        <f>'PS - ESCOLA'!E535</f>
        <v>52.83</v>
      </c>
      <c r="F535" s="42">
        <f>E535*(1+C$1809)</f>
        <v>64.806561000000002</v>
      </c>
      <c r="G535" s="42">
        <f>D535*F535</f>
        <v>0</v>
      </c>
      <c r="H535" s="175"/>
      <c r="I535" s="246">
        <f>IF(D535&lt;&gt;0,1,0)</f>
        <v>0</v>
      </c>
    </row>
    <row r="536" spans="1:9" s="22" customFormat="1" ht="18.75" hidden="1" customHeight="1" x14ac:dyDescent="0.3">
      <c r="A536" s="94"/>
      <c r="B536" s="43"/>
      <c r="C536" s="41"/>
      <c r="D536" s="58"/>
      <c r="E536" s="42"/>
      <c r="F536" s="42"/>
      <c r="G536" s="44"/>
      <c r="H536" s="175"/>
      <c r="I536" s="246">
        <f>IF(I535=1,1,0)</f>
        <v>0</v>
      </c>
    </row>
    <row r="537" spans="1:9" s="22" customFormat="1" ht="18.75" hidden="1" customHeight="1" x14ac:dyDescent="0.3">
      <c r="A537" s="94" t="s">
        <v>567</v>
      </c>
      <c r="B537" s="45" t="s">
        <v>568</v>
      </c>
      <c r="C537" s="41" t="s">
        <v>27</v>
      </c>
      <c r="D537" s="42"/>
      <c r="E537" s="42">
        <f>'PS - ESCOLA'!E537</f>
        <v>54.61</v>
      </c>
      <c r="F537" s="42">
        <f>E537*(1+C$1809)</f>
        <v>66.990087000000003</v>
      </c>
      <c r="G537" s="42">
        <f>D537*F537</f>
        <v>0</v>
      </c>
      <c r="H537" s="175"/>
      <c r="I537" s="246">
        <f>IF(D537&lt;&gt;0,1,0)</f>
        <v>0</v>
      </c>
    </row>
    <row r="538" spans="1:9" s="22" customFormat="1" ht="18.75" hidden="1" customHeight="1" x14ac:dyDescent="0.3">
      <c r="A538" s="94"/>
      <c r="B538" s="43"/>
      <c r="C538" s="41"/>
      <c r="D538" s="58"/>
      <c r="E538" s="42"/>
      <c r="F538" s="42"/>
      <c r="G538" s="44"/>
      <c r="H538" s="175"/>
      <c r="I538" s="246">
        <f>IF(I537=1,1,0)</f>
        <v>0</v>
      </c>
    </row>
    <row r="539" spans="1:9" s="22" customFormat="1" ht="18.75" hidden="1" customHeight="1" x14ac:dyDescent="0.3">
      <c r="A539" s="94" t="s">
        <v>569</v>
      </c>
      <c r="B539" s="45" t="s">
        <v>570</v>
      </c>
      <c r="C539" s="41" t="s">
        <v>27</v>
      </c>
      <c r="D539" s="42"/>
      <c r="E539" s="42">
        <f>'PS - ESCOLA'!E539</f>
        <v>74.739999999999995</v>
      </c>
      <c r="F539" s="42">
        <f>E539*(1+C$1809)</f>
        <v>91.683558000000005</v>
      </c>
      <c r="G539" s="42">
        <f>D539*F539</f>
        <v>0</v>
      </c>
      <c r="H539" s="175"/>
      <c r="I539" s="246">
        <f>IF(D539&lt;&gt;0,1,0)</f>
        <v>0</v>
      </c>
    </row>
    <row r="540" spans="1:9" s="22" customFormat="1" ht="18.75" hidden="1" customHeight="1" x14ac:dyDescent="0.3">
      <c r="A540" s="94"/>
      <c r="B540" s="43"/>
      <c r="C540" s="41"/>
      <c r="D540" s="58"/>
      <c r="E540" s="42"/>
      <c r="F540" s="42"/>
      <c r="G540" s="44"/>
      <c r="H540" s="175"/>
      <c r="I540" s="246">
        <f>IF(I539=1,1,0)</f>
        <v>0</v>
      </c>
    </row>
    <row r="541" spans="1:9" s="22" customFormat="1" ht="18.75" hidden="1" customHeight="1" x14ac:dyDescent="0.3">
      <c r="A541" s="94" t="s">
        <v>571</v>
      </c>
      <c r="B541" s="45" t="s">
        <v>572</v>
      </c>
      <c r="C541" s="41" t="s">
        <v>27</v>
      </c>
      <c r="D541" s="42"/>
      <c r="E541" s="42">
        <f>'PS - ESCOLA'!E541</f>
        <v>111.25</v>
      </c>
      <c r="F541" s="42">
        <f>E541*(1+C$1809)</f>
        <v>136.47037500000002</v>
      </c>
      <c r="G541" s="42">
        <f>D541*F541</f>
        <v>0</v>
      </c>
      <c r="H541" s="175"/>
      <c r="I541" s="246">
        <f>IF(D541&lt;&gt;0,1,0)</f>
        <v>0</v>
      </c>
    </row>
    <row r="542" spans="1:9" s="22" customFormat="1" ht="18.75" hidden="1" customHeight="1" x14ac:dyDescent="0.3">
      <c r="A542" s="94"/>
      <c r="B542" s="43"/>
      <c r="C542" s="41"/>
      <c r="D542" s="58"/>
      <c r="E542" s="42"/>
      <c r="F542" s="42"/>
      <c r="G542" s="44"/>
      <c r="H542" s="175"/>
      <c r="I542" s="246">
        <f>IF(I541=1,1,0)</f>
        <v>0</v>
      </c>
    </row>
    <row r="543" spans="1:9" s="22" customFormat="1" ht="18.75" hidden="1" customHeight="1" x14ac:dyDescent="0.3">
      <c r="A543" s="94" t="s">
        <v>573</v>
      </c>
      <c r="B543" s="74" t="s">
        <v>574</v>
      </c>
      <c r="C543" s="41" t="s">
        <v>27</v>
      </c>
      <c r="D543" s="42"/>
      <c r="E543" s="42">
        <f>'PS - ESCOLA'!E543</f>
        <v>191.69</v>
      </c>
      <c r="F543" s="42">
        <f>E543*(1+C$1809)</f>
        <v>235.14612300000002</v>
      </c>
      <c r="G543" s="42">
        <f>D543*F543</f>
        <v>0</v>
      </c>
      <c r="H543" s="175"/>
      <c r="I543" s="246">
        <f>IF(D543&lt;&gt;0,1,0)</f>
        <v>0</v>
      </c>
    </row>
    <row r="544" spans="1:9" s="22" customFormat="1" ht="18.75" hidden="1" customHeight="1" x14ac:dyDescent="0.3">
      <c r="A544" s="94"/>
      <c r="B544" s="57"/>
      <c r="C544" s="41"/>
      <c r="D544" s="58"/>
      <c r="E544" s="42"/>
      <c r="F544" s="42"/>
      <c r="G544" s="44"/>
      <c r="H544" s="175"/>
      <c r="I544" s="246">
        <f>IF(I543=1,1,0)</f>
        <v>0</v>
      </c>
    </row>
    <row r="545" spans="1:9" s="22" customFormat="1" ht="18.75" hidden="1" customHeight="1" x14ac:dyDescent="0.3">
      <c r="A545" s="94" t="s">
        <v>575</v>
      </c>
      <c r="B545" s="45" t="s">
        <v>576</v>
      </c>
      <c r="C545" s="41" t="s">
        <v>27</v>
      </c>
      <c r="D545" s="42"/>
      <c r="E545" s="42">
        <f>'PS - ESCOLA'!E545</f>
        <v>89.03</v>
      </c>
      <c r="F545" s="42">
        <f>E545*(1+C$1809)</f>
        <v>109.21310100000001</v>
      </c>
      <c r="G545" s="42">
        <f>D545*F545</f>
        <v>0</v>
      </c>
      <c r="H545" s="175"/>
      <c r="I545" s="246">
        <f>IF(D545&lt;&gt;0,1,0)</f>
        <v>0</v>
      </c>
    </row>
    <row r="546" spans="1:9" s="22" customFormat="1" ht="18.75" hidden="1" customHeight="1" x14ac:dyDescent="0.3">
      <c r="A546" s="94"/>
      <c r="B546" s="43"/>
      <c r="C546" s="41"/>
      <c r="D546" s="58"/>
      <c r="E546" s="42"/>
      <c r="F546" s="42"/>
      <c r="G546" s="44"/>
      <c r="H546" s="175"/>
      <c r="I546" s="246">
        <f>IF(I545=1,1,0)</f>
        <v>0</v>
      </c>
    </row>
    <row r="547" spans="1:9" s="22" customFormat="1" ht="18.75" hidden="1" customHeight="1" x14ac:dyDescent="0.3">
      <c r="A547" s="94" t="s">
        <v>577</v>
      </c>
      <c r="B547" s="45" t="s">
        <v>578</v>
      </c>
      <c r="C547" s="41" t="s">
        <v>27</v>
      </c>
      <c r="D547" s="42"/>
      <c r="E547" s="42">
        <f>'PS - ESCOLA'!E547</f>
        <v>83.02</v>
      </c>
      <c r="F547" s="42">
        <f>E547*(1+C$1809)</f>
        <v>101.84063400000001</v>
      </c>
      <c r="G547" s="42">
        <f>D547*F547</f>
        <v>0</v>
      </c>
      <c r="H547" s="175"/>
      <c r="I547" s="246">
        <f>IF(D547&lt;&gt;0,1,0)</f>
        <v>0</v>
      </c>
    </row>
    <row r="548" spans="1:9" s="22" customFormat="1" ht="18.75" hidden="1" customHeight="1" x14ac:dyDescent="0.3">
      <c r="A548" s="94"/>
      <c r="B548" s="43"/>
      <c r="C548" s="41"/>
      <c r="D548" s="58"/>
      <c r="E548" s="42"/>
      <c r="F548" s="42"/>
      <c r="G548" s="44"/>
      <c r="H548" s="175"/>
      <c r="I548" s="246">
        <f>IF(I547=1,1,0)</f>
        <v>0</v>
      </c>
    </row>
    <row r="549" spans="1:9" s="22" customFormat="1" ht="18.75" hidden="1" customHeight="1" x14ac:dyDescent="0.3">
      <c r="A549" s="94" t="s">
        <v>579</v>
      </c>
      <c r="B549" s="45" t="s">
        <v>580</v>
      </c>
      <c r="C549" s="41" t="s">
        <v>27</v>
      </c>
      <c r="D549" s="42"/>
      <c r="E549" s="42">
        <f>'PS - ESCOLA'!E549</f>
        <v>122.55</v>
      </c>
      <c r="F549" s="42">
        <f>E549*(1+C$1809)</f>
        <v>150.33208500000001</v>
      </c>
      <c r="G549" s="42">
        <f>D549*F549</f>
        <v>0</v>
      </c>
      <c r="H549" s="175"/>
      <c r="I549" s="246">
        <f>IF(D549&lt;&gt;0,1,0)</f>
        <v>0</v>
      </c>
    </row>
    <row r="550" spans="1:9" s="22" customFormat="1" ht="18.75" hidden="1" customHeight="1" x14ac:dyDescent="0.3">
      <c r="A550" s="94"/>
      <c r="B550" s="43"/>
      <c r="C550" s="41"/>
      <c r="D550" s="58"/>
      <c r="E550" s="42"/>
      <c r="F550" s="42"/>
      <c r="G550" s="44"/>
      <c r="H550" s="175"/>
      <c r="I550" s="246">
        <f>IF(I549=1,1,0)</f>
        <v>0</v>
      </c>
    </row>
    <row r="551" spans="1:9" s="22" customFormat="1" ht="18.75" hidden="1" customHeight="1" x14ac:dyDescent="0.3">
      <c r="A551" s="94" t="s">
        <v>581</v>
      </c>
      <c r="B551" s="45" t="s">
        <v>582</v>
      </c>
      <c r="C551" s="41" t="s">
        <v>27</v>
      </c>
      <c r="D551" s="42"/>
      <c r="E551" s="42">
        <f>'PS - ESCOLA'!E551</f>
        <v>161.57</v>
      </c>
      <c r="F551" s="42">
        <f>E551*(1+C$1809)</f>
        <v>198.19791900000001</v>
      </c>
      <c r="G551" s="42">
        <f>D551*F551</f>
        <v>0</v>
      </c>
      <c r="H551" s="175"/>
      <c r="I551" s="246">
        <f>IF(D551&lt;&gt;0,1,0)</f>
        <v>0</v>
      </c>
    </row>
    <row r="552" spans="1:9" s="22" customFormat="1" ht="18.75" hidden="1" customHeight="1" x14ac:dyDescent="0.3">
      <c r="A552" s="94"/>
      <c r="B552" s="43"/>
      <c r="C552" s="41"/>
      <c r="D552" s="58"/>
      <c r="E552" s="42"/>
      <c r="F552" s="42"/>
      <c r="G552" s="44"/>
      <c r="H552" s="175"/>
      <c r="I552" s="246">
        <f>IF(I551=1,1,0)</f>
        <v>0</v>
      </c>
    </row>
    <row r="553" spans="1:9" s="22" customFormat="1" ht="18.75" hidden="1" customHeight="1" x14ac:dyDescent="0.3">
      <c r="A553" s="94" t="s">
        <v>583</v>
      </c>
      <c r="B553" s="45" t="s">
        <v>584</v>
      </c>
      <c r="C553" s="41" t="s">
        <v>27</v>
      </c>
      <c r="D553" s="42"/>
      <c r="E553" s="42">
        <f>'PS - ESCOLA'!E553</f>
        <v>192.67</v>
      </c>
      <c r="F553" s="42">
        <f>E553*(1+C$1809)</f>
        <v>236.34828900000002</v>
      </c>
      <c r="G553" s="42">
        <f>D553*F553</f>
        <v>0</v>
      </c>
      <c r="H553" s="175"/>
      <c r="I553" s="246">
        <f>IF(D553&lt;&gt;0,1,0)</f>
        <v>0</v>
      </c>
    </row>
    <row r="554" spans="1:9" s="22" customFormat="1" ht="18.75" hidden="1" customHeight="1" x14ac:dyDescent="0.3">
      <c r="A554" s="94"/>
      <c r="B554" s="43"/>
      <c r="C554" s="41"/>
      <c r="D554" s="58"/>
      <c r="E554" s="42"/>
      <c r="F554" s="42"/>
      <c r="G554" s="44"/>
      <c r="H554" s="175"/>
      <c r="I554" s="246">
        <f>IF(I553=1,1,0)</f>
        <v>0</v>
      </c>
    </row>
    <row r="555" spans="1:9" s="22" customFormat="1" ht="18.75" hidden="1" customHeight="1" x14ac:dyDescent="0.3">
      <c r="A555" s="94" t="s">
        <v>585</v>
      </c>
      <c r="B555" s="57" t="s">
        <v>586</v>
      </c>
      <c r="C555" s="41"/>
      <c r="D555" s="58"/>
      <c r="E555" s="42"/>
      <c r="F555" s="42"/>
      <c r="G555" s="44"/>
      <c r="H555" s="175"/>
      <c r="I555" s="246">
        <f>IF(D556&lt;&gt;0,1,IF(D559&lt;&gt;0,1,0))</f>
        <v>0</v>
      </c>
    </row>
    <row r="556" spans="1:9" s="22" customFormat="1" ht="18.75" hidden="1" customHeight="1" x14ac:dyDescent="0.3">
      <c r="A556" s="94" t="s">
        <v>587</v>
      </c>
      <c r="B556" s="45" t="s">
        <v>588</v>
      </c>
      <c r="C556" s="41" t="s">
        <v>27</v>
      </c>
      <c r="D556" s="42"/>
      <c r="E556" s="42">
        <f>'PS - ESCOLA'!E556</f>
        <v>109.54</v>
      </c>
      <c r="F556" s="42">
        <f>E556*(1+C$1809)</f>
        <v>134.37271800000002</v>
      </c>
      <c r="G556" s="42">
        <f>D556*F556</f>
        <v>0</v>
      </c>
      <c r="H556" s="175"/>
      <c r="I556" s="246">
        <f>IF(D556&lt;&gt;0,1,0)</f>
        <v>0</v>
      </c>
    </row>
    <row r="557" spans="1:9" s="22" customFormat="1" ht="63" hidden="1" customHeight="1" x14ac:dyDescent="0.3">
      <c r="A557" s="94"/>
      <c r="B557" s="43" t="s">
        <v>589</v>
      </c>
      <c r="C557" s="41"/>
      <c r="D557" s="58"/>
      <c r="E557" s="42"/>
      <c r="F557" s="42"/>
      <c r="G557" s="44"/>
      <c r="H557" s="175"/>
      <c r="I557" s="246">
        <f>IF(I556=1,1,0)</f>
        <v>0</v>
      </c>
    </row>
    <row r="558" spans="1:9" s="22" customFormat="1" ht="18.75" hidden="1" customHeight="1" x14ac:dyDescent="0.3">
      <c r="A558" s="94"/>
      <c r="B558" s="45"/>
      <c r="C558" s="41"/>
      <c r="D558" s="58"/>
      <c r="E558" s="42"/>
      <c r="F558" s="42"/>
      <c r="G558" s="44"/>
      <c r="H558" s="175"/>
      <c r="I558" s="246">
        <f>IF(I557=1,1,0)</f>
        <v>0</v>
      </c>
    </row>
    <row r="559" spans="1:9" s="22" customFormat="1" ht="18.75" hidden="1" customHeight="1" x14ac:dyDescent="0.3">
      <c r="A559" s="94" t="s">
        <v>590</v>
      </c>
      <c r="B559" s="45" t="s">
        <v>591</v>
      </c>
      <c r="C559" s="41" t="s">
        <v>27</v>
      </c>
      <c r="D559" s="42"/>
      <c r="E559" s="42">
        <f>'PS - ESCOLA'!E559</f>
        <v>101</v>
      </c>
      <c r="F559" s="42">
        <f>E559*(1+C$1809)</f>
        <v>123.89670000000001</v>
      </c>
      <c r="G559" s="42">
        <f>D559*F559</f>
        <v>0</v>
      </c>
      <c r="H559" s="175"/>
      <c r="I559" s="246">
        <f>IF(D559&lt;&gt;0,1,0)</f>
        <v>0</v>
      </c>
    </row>
    <row r="560" spans="1:9" s="22" customFormat="1" ht="63" hidden="1" customHeight="1" x14ac:dyDescent="0.3">
      <c r="A560" s="94"/>
      <c r="B560" s="43" t="s">
        <v>592</v>
      </c>
      <c r="C560" s="41"/>
      <c r="D560" s="58"/>
      <c r="E560" s="42"/>
      <c r="F560" s="42"/>
      <c r="G560" s="44"/>
      <c r="H560" s="175"/>
      <c r="I560" s="246">
        <f>IF(I559=1,1,0)</f>
        <v>0</v>
      </c>
    </row>
    <row r="561" spans="1:9" s="22" customFormat="1" ht="18.75" hidden="1" customHeight="1" x14ac:dyDescent="0.3">
      <c r="A561" s="94"/>
      <c r="B561" s="45"/>
      <c r="C561" s="41"/>
      <c r="D561" s="58"/>
      <c r="E561" s="42"/>
      <c r="F561" s="42"/>
      <c r="G561" s="44"/>
      <c r="H561" s="175"/>
      <c r="I561" s="246">
        <f>IF(I560=1,1,0)</f>
        <v>0</v>
      </c>
    </row>
    <row r="562" spans="1:9" s="22" customFormat="1" ht="18.75" hidden="1" customHeight="1" x14ac:dyDescent="0.3">
      <c r="A562" s="94" t="s">
        <v>593</v>
      </c>
      <c r="B562" s="57" t="s">
        <v>594</v>
      </c>
      <c r="C562" s="41"/>
      <c r="D562" s="58"/>
      <c r="E562" s="42"/>
      <c r="F562" s="42"/>
      <c r="G562" s="44"/>
      <c r="H562" s="175"/>
      <c r="I562" s="246">
        <f>IF(D563&lt;&gt;0,1,0)</f>
        <v>0</v>
      </c>
    </row>
    <row r="563" spans="1:9" s="22" customFormat="1" ht="18.75" hidden="1" customHeight="1" x14ac:dyDescent="0.3">
      <c r="A563" s="94" t="s">
        <v>595</v>
      </c>
      <c r="B563" s="45" t="s">
        <v>596</v>
      </c>
      <c r="C563" s="41" t="s">
        <v>27</v>
      </c>
      <c r="D563" s="42"/>
      <c r="E563" s="42">
        <f>'PS - ESCOLA'!E563</f>
        <v>1517.51</v>
      </c>
      <c r="F563" s="42">
        <f>E563*(1+C$1809)</f>
        <v>1861.5295170000002</v>
      </c>
      <c r="G563" s="42">
        <f>D563*F563</f>
        <v>0</v>
      </c>
      <c r="H563" s="175"/>
      <c r="I563" s="246">
        <f>IF(D563&lt;&gt;0,1,0)</f>
        <v>0</v>
      </c>
    </row>
    <row r="564" spans="1:9" s="22" customFormat="1" ht="113.25" hidden="1" customHeight="1" x14ac:dyDescent="0.3">
      <c r="A564" s="94"/>
      <c r="B564" s="53" t="s">
        <v>597</v>
      </c>
      <c r="C564" s="41"/>
      <c r="D564" s="58"/>
      <c r="E564" s="42"/>
      <c r="F564" s="42"/>
      <c r="G564" s="44"/>
      <c r="H564" s="175"/>
      <c r="I564" s="246">
        <f>IF(I563=1,1,0)</f>
        <v>0</v>
      </c>
    </row>
    <row r="565" spans="1:9" s="22" customFormat="1" ht="18.75" hidden="1" customHeight="1" x14ac:dyDescent="0.3">
      <c r="A565" s="94"/>
      <c r="B565" s="43"/>
      <c r="C565" s="41"/>
      <c r="D565" s="58"/>
      <c r="E565" s="42"/>
      <c r="F565" s="42"/>
      <c r="G565" s="44"/>
      <c r="H565" s="175"/>
      <c r="I565" s="246">
        <f>IF(I564=1,1,0)</f>
        <v>0</v>
      </c>
    </row>
    <row r="566" spans="1:9" s="22" customFormat="1" ht="18.75" customHeight="1" x14ac:dyDescent="0.25">
      <c r="A566" s="94" t="s">
        <v>598</v>
      </c>
      <c r="B566" s="57" t="s">
        <v>599</v>
      </c>
      <c r="C566" s="41"/>
      <c r="D566" s="58"/>
      <c r="E566" s="42"/>
      <c r="F566" s="42"/>
      <c r="G566" s="44"/>
      <c r="H566" s="175"/>
      <c r="I566" s="246">
        <f>IF(D569&lt;&gt;0,1,IF(D571&lt;&gt;0,1,IF(D573&lt;&gt;0,1,IF(D575&lt;&gt;0,1,IF(D577&lt;&gt;0,1,IF(D579&lt;&gt;0,1,IF(D581&lt;&gt;0,1,IF(D583&lt;&gt;0,1,0))))))))+IF(D585&lt;&gt;0,1,0)</f>
        <v>1</v>
      </c>
    </row>
    <row r="567" spans="1:9" s="22" customFormat="1" ht="94.5" customHeight="1" x14ac:dyDescent="0.25">
      <c r="A567" s="94"/>
      <c r="B567" s="43" t="s">
        <v>600</v>
      </c>
      <c r="C567" s="41"/>
      <c r="D567" s="58"/>
      <c r="E567" s="42"/>
      <c r="F567" s="42"/>
      <c r="G567" s="44"/>
      <c r="H567" s="175"/>
      <c r="I567" s="246">
        <f>IF(I566=1,1,0)</f>
        <v>1</v>
      </c>
    </row>
    <row r="568" spans="1:9" s="22" customFormat="1" ht="18.75" customHeight="1" x14ac:dyDescent="0.25">
      <c r="A568" s="94"/>
      <c r="B568" s="57"/>
      <c r="C568" s="41"/>
      <c r="D568" s="58"/>
      <c r="E568" s="42"/>
      <c r="F568" s="42"/>
      <c r="G568" s="44"/>
      <c r="H568" s="175"/>
      <c r="I568" s="246">
        <f>IF(I567=1,1,0)</f>
        <v>1</v>
      </c>
    </row>
    <row r="569" spans="1:9" s="22" customFormat="1" ht="31.5" hidden="1" customHeight="1" x14ac:dyDescent="0.3">
      <c r="A569" s="94" t="s">
        <v>601</v>
      </c>
      <c r="B569" s="45" t="s">
        <v>602</v>
      </c>
      <c r="C569" s="41" t="s">
        <v>23</v>
      </c>
      <c r="D569" s="42"/>
      <c r="E569" s="42">
        <f>'PS - ESCOLA'!E569</f>
        <v>36.200000000000003</v>
      </c>
      <c r="F569" s="42">
        <f>E569*(1+C$1809)</f>
        <v>44.406540000000007</v>
      </c>
      <c r="G569" s="42">
        <f>D569*F569</f>
        <v>0</v>
      </c>
      <c r="H569" s="175"/>
      <c r="I569" s="246">
        <f>IF(D569&lt;&gt;0,1,0)</f>
        <v>0</v>
      </c>
    </row>
    <row r="570" spans="1:9" s="22" customFormat="1" ht="18.75" hidden="1" customHeight="1" x14ac:dyDescent="0.3">
      <c r="A570" s="94"/>
      <c r="B570" s="43"/>
      <c r="C570" s="41"/>
      <c r="D570" s="58"/>
      <c r="E570" s="42"/>
      <c r="F570" s="42"/>
      <c r="G570" s="44"/>
      <c r="H570" s="191"/>
      <c r="I570" s="246">
        <f>IF(I569=1,1,0)</f>
        <v>0</v>
      </c>
    </row>
    <row r="571" spans="1:9" s="22" customFormat="1" ht="31.5" hidden="1" customHeight="1" x14ac:dyDescent="0.3">
      <c r="A571" s="94" t="s">
        <v>603</v>
      </c>
      <c r="B571" s="45" t="s">
        <v>604</v>
      </c>
      <c r="C571" s="41" t="s">
        <v>23</v>
      </c>
      <c r="D571" s="42"/>
      <c r="E571" s="42">
        <f>'PS - ESCOLA'!E571</f>
        <v>41.47</v>
      </c>
      <c r="F571" s="42">
        <f>E571*(1+C$1809)</f>
        <v>50.871249000000006</v>
      </c>
      <c r="G571" s="42">
        <f>D571*F571</f>
        <v>0</v>
      </c>
      <c r="H571" s="175"/>
      <c r="I571" s="246">
        <f>IF(D571&lt;&gt;0,1,0)</f>
        <v>0</v>
      </c>
    </row>
    <row r="572" spans="1:9" s="22" customFormat="1" ht="18.75" hidden="1" customHeight="1" x14ac:dyDescent="0.3">
      <c r="A572" s="94"/>
      <c r="B572" s="43"/>
      <c r="C572" s="41"/>
      <c r="D572" s="58"/>
      <c r="E572" s="42"/>
      <c r="F572" s="42"/>
      <c r="G572" s="44"/>
      <c r="H572" s="191"/>
      <c r="I572" s="246">
        <f>IF(I571=1,1,0)</f>
        <v>0</v>
      </c>
    </row>
    <row r="573" spans="1:9" s="22" customFormat="1" ht="31.5" hidden="1" customHeight="1" x14ac:dyDescent="0.3">
      <c r="A573" s="94" t="s">
        <v>605</v>
      </c>
      <c r="B573" s="45" t="s">
        <v>606</v>
      </c>
      <c r="C573" s="41" t="s">
        <v>23</v>
      </c>
      <c r="D573" s="42"/>
      <c r="E573" s="42">
        <f>'PS - ESCOLA'!E573</f>
        <v>56.97</v>
      </c>
      <c r="F573" s="42">
        <f>E573*(1+C$1809)</f>
        <v>69.885099000000011</v>
      </c>
      <c r="G573" s="42">
        <f>D573*F573</f>
        <v>0</v>
      </c>
      <c r="H573" s="175"/>
      <c r="I573" s="246">
        <f>IF(D573&lt;&gt;0,1,0)</f>
        <v>0</v>
      </c>
    </row>
    <row r="574" spans="1:9" s="22" customFormat="1" ht="18.75" hidden="1" customHeight="1" x14ac:dyDescent="0.3">
      <c r="A574" s="94"/>
      <c r="B574" s="43"/>
      <c r="C574" s="41"/>
      <c r="D574" s="58"/>
      <c r="E574" s="42"/>
      <c r="F574" s="42"/>
      <c r="G574" s="44"/>
      <c r="H574" s="191"/>
      <c r="I574" s="246">
        <f>IF(I573=1,1,0)</f>
        <v>0</v>
      </c>
    </row>
    <row r="575" spans="1:9" s="22" customFormat="1" ht="31.5" hidden="1" customHeight="1" x14ac:dyDescent="0.3">
      <c r="A575" s="94" t="s">
        <v>607</v>
      </c>
      <c r="B575" s="45" t="s">
        <v>608</v>
      </c>
      <c r="C575" s="41" t="s">
        <v>23</v>
      </c>
      <c r="D575" s="42"/>
      <c r="E575" s="42">
        <f>'PS - ESCOLA'!E575</f>
        <v>27.22</v>
      </c>
      <c r="F575" s="42">
        <f>E575*(1+C$1809)</f>
        <v>33.390774</v>
      </c>
      <c r="G575" s="42">
        <f>D575*F575</f>
        <v>0</v>
      </c>
      <c r="H575" s="191"/>
      <c r="I575" s="246">
        <f>IF(D575&lt;&gt;0,1,0)</f>
        <v>0</v>
      </c>
    </row>
    <row r="576" spans="1:9" s="22" customFormat="1" ht="18.75" hidden="1" customHeight="1" x14ac:dyDescent="0.3">
      <c r="A576" s="94"/>
      <c r="B576" s="43"/>
      <c r="C576" s="41"/>
      <c r="D576" s="58"/>
      <c r="E576" s="42"/>
      <c r="F576" s="42"/>
      <c r="G576" s="44"/>
      <c r="H576" s="191"/>
      <c r="I576" s="246">
        <f>IF(I575=1,1,0)</f>
        <v>0</v>
      </c>
    </row>
    <row r="577" spans="1:9" s="22" customFormat="1" ht="31.5" customHeight="1" x14ac:dyDescent="0.25">
      <c r="A577" s="94" t="s">
        <v>609</v>
      </c>
      <c r="B577" s="45" t="s">
        <v>610</v>
      </c>
      <c r="C577" s="41" t="s">
        <v>23</v>
      </c>
      <c r="D577" s="42">
        <v>29.36</v>
      </c>
      <c r="E577" s="42"/>
      <c r="F577" s="42">
        <f>E577*(1+C$1809)</f>
        <v>0</v>
      </c>
      <c r="G577" s="42">
        <f>D577*F577</f>
        <v>0</v>
      </c>
      <c r="H577" s="176" t="s">
        <v>1962</v>
      </c>
      <c r="I577" s="246">
        <f>IF(D577&lt;&gt;0,1,0)</f>
        <v>1</v>
      </c>
    </row>
    <row r="578" spans="1:9" s="22" customFormat="1" ht="18.75" customHeight="1" x14ac:dyDescent="0.25">
      <c r="A578" s="94"/>
      <c r="B578" s="43"/>
      <c r="C578" s="41"/>
      <c r="D578" s="58"/>
      <c r="E578" s="42"/>
      <c r="F578" s="42"/>
      <c r="G578" s="44"/>
      <c r="H578" s="191"/>
      <c r="I578" s="246">
        <f>IF(I577=1,1,0)</f>
        <v>1</v>
      </c>
    </row>
    <row r="579" spans="1:9" s="22" customFormat="1" ht="31.5" customHeight="1" x14ac:dyDescent="0.25">
      <c r="A579" s="94" t="s">
        <v>611</v>
      </c>
      <c r="B579" s="45" t="s">
        <v>612</v>
      </c>
      <c r="C579" s="41" t="s">
        <v>23</v>
      </c>
      <c r="D579" s="42">
        <v>34.909999999999997</v>
      </c>
      <c r="E579" s="42"/>
      <c r="F579" s="42">
        <f>E579*(1+C$1809)</f>
        <v>0</v>
      </c>
      <c r="G579" s="42">
        <f>D579*F579</f>
        <v>0</v>
      </c>
      <c r="H579" s="176" t="s">
        <v>1962</v>
      </c>
      <c r="I579" s="246">
        <f>IF(D579&lt;&gt;0,1,0)</f>
        <v>1</v>
      </c>
    </row>
    <row r="580" spans="1:9" s="22" customFormat="1" ht="18.75" customHeight="1" x14ac:dyDescent="0.25">
      <c r="A580" s="94"/>
      <c r="B580" s="43"/>
      <c r="C580" s="41"/>
      <c r="D580" s="58"/>
      <c r="E580" s="42"/>
      <c r="F580" s="42"/>
      <c r="G580" s="44"/>
      <c r="H580" s="191"/>
      <c r="I580" s="246">
        <f>IF(I579=1,1,0)</f>
        <v>1</v>
      </c>
    </row>
    <row r="581" spans="1:9" s="22" customFormat="1" ht="31.5" hidden="1" customHeight="1" x14ac:dyDescent="0.3">
      <c r="A581" s="94" t="s">
        <v>613</v>
      </c>
      <c r="B581" s="45" t="s">
        <v>614</v>
      </c>
      <c r="C581" s="41" t="s">
        <v>23</v>
      </c>
      <c r="D581" s="42"/>
      <c r="E581" s="42">
        <f>'PS - ESCOLA'!E581</f>
        <v>50.65</v>
      </c>
      <c r="F581" s="42">
        <f>E581*(1+C$1809)</f>
        <v>62.132355000000004</v>
      </c>
      <c r="G581" s="42">
        <f>D581*F581</f>
        <v>0</v>
      </c>
      <c r="H581" s="191"/>
      <c r="I581" s="246">
        <f>IF(D581&lt;&gt;0,1,0)</f>
        <v>0</v>
      </c>
    </row>
    <row r="582" spans="1:9" s="22" customFormat="1" ht="18.75" hidden="1" customHeight="1" x14ac:dyDescent="0.3">
      <c r="A582" s="94"/>
      <c r="B582" s="43"/>
      <c r="C582" s="41"/>
      <c r="D582" s="58"/>
      <c r="E582" s="42"/>
      <c r="F582" s="42"/>
      <c r="G582" s="44"/>
      <c r="H582" s="191"/>
      <c r="I582" s="246">
        <f>IF(I581=1,1,0)</f>
        <v>0</v>
      </c>
    </row>
    <row r="583" spans="1:9" s="22" customFormat="1" ht="31.5" hidden="1" customHeight="1" x14ac:dyDescent="0.3">
      <c r="A583" s="94" t="s">
        <v>615</v>
      </c>
      <c r="B583" s="45" t="s">
        <v>616</v>
      </c>
      <c r="C583" s="41" t="s">
        <v>23</v>
      </c>
      <c r="D583" s="42"/>
      <c r="E583" s="42">
        <f>'PS - ESCOLA'!E583</f>
        <v>53.81</v>
      </c>
      <c r="F583" s="42">
        <f>E583*(1+C$1809)</f>
        <v>66.008727000000007</v>
      </c>
      <c r="G583" s="42">
        <f>D583*F583</f>
        <v>0</v>
      </c>
      <c r="H583" s="191"/>
      <c r="I583" s="246">
        <f>IF(D583&lt;&gt;0,1,0)</f>
        <v>0</v>
      </c>
    </row>
    <row r="584" spans="1:9" s="22" customFormat="1" ht="18.75" hidden="1" customHeight="1" x14ac:dyDescent="0.3">
      <c r="A584" s="94"/>
      <c r="B584" s="43"/>
      <c r="C584" s="41"/>
      <c r="D584" s="58"/>
      <c r="E584" s="42"/>
      <c r="F584" s="42"/>
      <c r="G584" s="44"/>
      <c r="H584" s="191"/>
      <c r="I584" s="246">
        <f>IF(I583=1,1,0)</f>
        <v>0</v>
      </c>
    </row>
    <row r="585" spans="1:9" s="22" customFormat="1" ht="31.5" hidden="1" customHeight="1" x14ac:dyDescent="0.3">
      <c r="A585" s="94" t="s">
        <v>617</v>
      </c>
      <c r="B585" s="45" t="s">
        <v>618</v>
      </c>
      <c r="C585" s="41" t="s">
        <v>23</v>
      </c>
      <c r="D585" s="42"/>
      <c r="E585" s="42">
        <f>'PS - ESCOLA'!E585</f>
        <v>68.34</v>
      </c>
      <c r="F585" s="42">
        <f>E585*(1+C$1809)</f>
        <v>83.832678000000016</v>
      </c>
      <c r="G585" s="42">
        <f>D585*F585</f>
        <v>0</v>
      </c>
      <c r="H585" s="191"/>
      <c r="I585" s="246">
        <f>IF(D585&lt;&gt;0,1,0)</f>
        <v>0</v>
      </c>
    </row>
    <row r="586" spans="1:9" s="22" customFormat="1" ht="18.75" hidden="1" customHeight="1" x14ac:dyDescent="0.3">
      <c r="A586" s="94"/>
      <c r="B586" s="43"/>
      <c r="C586" s="41"/>
      <c r="D586" s="58"/>
      <c r="E586" s="42"/>
      <c r="F586" s="42"/>
      <c r="G586" s="44"/>
      <c r="H586" s="191"/>
      <c r="I586" s="246">
        <f>IF(I585=1,1,0)</f>
        <v>0</v>
      </c>
    </row>
    <row r="587" spans="1:9" s="22" customFormat="1" ht="18.75" hidden="1" customHeight="1" x14ac:dyDescent="0.3">
      <c r="A587" s="94" t="s">
        <v>619</v>
      </c>
      <c r="B587" s="57" t="s">
        <v>620</v>
      </c>
      <c r="C587" s="41"/>
      <c r="D587" s="58"/>
      <c r="E587" s="42"/>
      <c r="F587" s="42"/>
      <c r="G587" s="44"/>
      <c r="H587" s="175"/>
      <c r="I587" s="246">
        <f>IF(D590&lt;&gt;0,1,IF(D592&lt;&gt;0,1,IF(D594&lt;&gt;0,1,IF(D596&lt;&gt;0,1,IF(D598&lt;&gt;0,1,IF(D600&lt;&gt;0,1,IF(D602&lt;&gt;0,1,0)))))))</f>
        <v>0</v>
      </c>
    </row>
    <row r="588" spans="1:9" s="22" customFormat="1" ht="94.5" hidden="1" customHeight="1" x14ac:dyDescent="0.3">
      <c r="A588" s="94"/>
      <c r="B588" s="43" t="s">
        <v>621</v>
      </c>
      <c r="C588" s="41"/>
      <c r="D588" s="58"/>
      <c r="E588" s="42"/>
      <c r="F588" s="42"/>
      <c r="G588" s="44"/>
      <c r="H588" s="175"/>
      <c r="I588" s="246">
        <f>IF(I587=1,1,0)</f>
        <v>0</v>
      </c>
    </row>
    <row r="589" spans="1:9" s="22" customFormat="1" ht="18.75" hidden="1" customHeight="1" x14ac:dyDescent="0.3">
      <c r="A589" s="94"/>
      <c r="B589" s="57"/>
      <c r="C589" s="41"/>
      <c r="D589" s="58"/>
      <c r="E589" s="42"/>
      <c r="F589" s="42"/>
      <c r="G589" s="44"/>
      <c r="H589" s="175"/>
      <c r="I589" s="246">
        <f>IF(I588=1,1,0)</f>
        <v>0</v>
      </c>
    </row>
    <row r="590" spans="1:9" s="22" customFormat="1" ht="18.75" hidden="1" customHeight="1" x14ac:dyDescent="0.3">
      <c r="A590" s="94" t="s">
        <v>622</v>
      </c>
      <c r="B590" s="45" t="s">
        <v>623</v>
      </c>
      <c r="C590" s="41" t="s">
        <v>27</v>
      </c>
      <c r="D590" s="42"/>
      <c r="E590" s="42">
        <f>'PS - ESCOLA'!E590</f>
        <v>883.28</v>
      </c>
      <c r="F590" s="42">
        <f>E590*(1+C$1809)</f>
        <v>1083.5195760000001</v>
      </c>
      <c r="G590" s="42">
        <f>D590*F590</f>
        <v>0</v>
      </c>
      <c r="H590" s="175"/>
      <c r="I590" s="246">
        <f>IF(D590&lt;&gt;0,1,0)</f>
        <v>0</v>
      </c>
    </row>
    <row r="591" spans="1:9" s="22" customFormat="1" ht="18.75" hidden="1" customHeight="1" x14ac:dyDescent="0.3">
      <c r="A591" s="94"/>
      <c r="B591" s="43"/>
      <c r="C591" s="41"/>
      <c r="D591" s="58"/>
      <c r="E591" s="42"/>
      <c r="F591" s="42"/>
      <c r="G591" s="44"/>
      <c r="H591" s="175"/>
      <c r="I591" s="246">
        <f>IF(I590=1,1,0)</f>
        <v>0</v>
      </c>
    </row>
    <row r="592" spans="1:9" s="22" customFormat="1" ht="18.75" hidden="1" customHeight="1" x14ac:dyDescent="0.3">
      <c r="A592" s="94" t="s">
        <v>624</v>
      </c>
      <c r="B592" s="45" t="s">
        <v>625</v>
      </c>
      <c r="C592" s="41" t="s">
        <v>27</v>
      </c>
      <c r="D592" s="42"/>
      <c r="E592" s="42">
        <f>'PS - ESCOLA'!E592</f>
        <v>1684.11</v>
      </c>
      <c r="F592" s="42">
        <f>E592*(1+C$1809)</f>
        <v>2065.8977370000002</v>
      </c>
      <c r="G592" s="42">
        <f>D592*F592</f>
        <v>0</v>
      </c>
      <c r="H592" s="175"/>
      <c r="I592" s="246">
        <f>IF(D592&lt;&gt;0,1,0)</f>
        <v>0</v>
      </c>
    </row>
    <row r="593" spans="1:9" s="22" customFormat="1" ht="18.75" hidden="1" customHeight="1" x14ac:dyDescent="0.3">
      <c r="A593" s="94"/>
      <c r="B593" s="45"/>
      <c r="C593" s="41"/>
      <c r="D593" s="58"/>
      <c r="E593" s="42"/>
      <c r="F593" s="42"/>
      <c r="G593" s="44"/>
      <c r="H593" s="175"/>
      <c r="I593" s="246">
        <f>IF(I592=1,1,0)</f>
        <v>0</v>
      </c>
    </row>
    <row r="594" spans="1:9" s="22" customFormat="1" ht="18.75" hidden="1" customHeight="1" x14ac:dyDescent="0.3">
      <c r="A594" s="94" t="s">
        <v>626</v>
      </c>
      <c r="B594" s="45" t="s">
        <v>627</v>
      </c>
      <c r="C594" s="41" t="s">
        <v>27</v>
      </c>
      <c r="D594" s="42"/>
      <c r="E594" s="42">
        <f>'PS - ESCOLA'!E594</f>
        <v>2763.43</v>
      </c>
      <c r="F594" s="42">
        <f>E594*(1+C$1809)</f>
        <v>3389.8995810000001</v>
      </c>
      <c r="G594" s="42">
        <f>D594*F594</f>
        <v>0</v>
      </c>
      <c r="H594" s="175"/>
      <c r="I594" s="246">
        <f>IF(D594&lt;&gt;0,1,0)</f>
        <v>0</v>
      </c>
    </row>
    <row r="595" spans="1:9" s="22" customFormat="1" ht="18.75" hidden="1" customHeight="1" x14ac:dyDescent="0.3">
      <c r="A595" s="94"/>
      <c r="B595" s="45"/>
      <c r="C595" s="41"/>
      <c r="D595" s="58"/>
      <c r="E595" s="42"/>
      <c r="F595" s="42"/>
      <c r="G595" s="44"/>
      <c r="H595" s="175"/>
      <c r="I595" s="246">
        <f>IF(I594=1,1,0)</f>
        <v>0</v>
      </c>
    </row>
    <row r="596" spans="1:9" s="22" customFormat="1" ht="18.75" hidden="1" customHeight="1" x14ac:dyDescent="0.3">
      <c r="A596" s="94" t="s">
        <v>628</v>
      </c>
      <c r="B596" s="45" t="s">
        <v>629</v>
      </c>
      <c r="C596" s="41" t="s">
        <v>27</v>
      </c>
      <c r="D596" s="42"/>
      <c r="E596" s="42">
        <f>'PS - ESCOLA'!E596</f>
        <v>3808.13</v>
      </c>
      <c r="F596" s="42">
        <f>E596*(1+C$1809)</f>
        <v>4671.4330710000004</v>
      </c>
      <c r="G596" s="42">
        <f>D596*F596</f>
        <v>0</v>
      </c>
      <c r="H596" s="175"/>
      <c r="I596" s="246">
        <f>IF(D596&lt;&gt;0,1,0)</f>
        <v>0</v>
      </c>
    </row>
    <row r="597" spans="1:9" s="22" customFormat="1" ht="18.75" hidden="1" customHeight="1" x14ac:dyDescent="0.3">
      <c r="A597" s="94"/>
      <c r="B597" s="45"/>
      <c r="C597" s="41"/>
      <c r="D597" s="58"/>
      <c r="E597" s="42"/>
      <c r="F597" s="42"/>
      <c r="G597" s="44"/>
      <c r="H597" s="175"/>
      <c r="I597" s="246">
        <f>IF(I596=1,1,0)</f>
        <v>0</v>
      </c>
    </row>
    <row r="598" spans="1:9" s="22" customFormat="1" ht="18.75" hidden="1" customHeight="1" x14ac:dyDescent="0.3">
      <c r="A598" s="94" t="s">
        <v>630</v>
      </c>
      <c r="B598" s="51" t="s">
        <v>631</v>
      </c>
      <c r="C598" s="41" t="s">
        <v>27</v>
      </c>
      <c r="D598" s="42"/>
      <c r="E598" s="42">
        <f>'PS - ESCOLA'!E598</f>
        <v>6818.23</v>
      </c>
      <c r="F598" s="42">
        <f>E598*(1+C$1809)</f>
        <v>8363.9227410000003</v>
      </c>
      <c r="G598" s="42">
        <f>D598*F598</f>
        <v>0</v>
      </c>
      <c r="H598" s="175"/>
      <c r="I598" s="246">
        <f>IF(D598&lt;&gt;0,1,0)</f>
        <v>0</v>
      </c>
    </row>
    <row r="599" spans="1:9" s="22" customFormat="1" ht="18.75" hidden="1" customHeight="1" x14ac:dyDescent="0.3">
      <c r="A599" s="94"/>
      <c r="B599" s="51"/>
      <c r="C599" s="41"/>
      <c r="D599" s="58"/>
      <c r="E599" s="42"/>
      <c r="F599" s="42"/>
      <c r="G599" s="44"/>
      <c r="H599" s="175"/>
      <c r="I599" s="246">
        <f>IF(I598=1,1,0)</f>
        <v>0</v>
      </c>
    </row>
    <row r="600" spans="1:9" s="22" customFormat="1" ht="18.75" hidden="1" customHeight="1" x14ac:dyDescent="0.3">
      <c r="A600" s="94" t="s">
        <v>632</v>
      </c>
      <c r="B600" s="51" t="s">
        <v>633</v>
      </c>
      <c r="C600" s="41" t="s">
        <v>27</v>
      </c>
      <c r="D600" s="42"/>
      <c r="E600" s="42">
        <f>'PS - ESCOLA'!E600</f>
        <v>6716.73</v>
      </c>
      <c r="F600" s="42">
        <f>E600*(1+C$1809)</f>
        <v>8239.4126909999995</v>
      </c>
      <c r="G600" s="42">
        <f>D600*F600</f>
        <v>0</v>
      </c>
      <c r="H600" s="175"/>
      <c r="I600" s="246">
        <f>IF(D600&lt;&gt;0,1,0)</f>
        <v>0</v>
      </c>
    </row>
    <row r="601" spans="1:9" s="22" customFormat="1" ht="18.75" hidden="1" customHeight="1" x14ac:dyDescent="0.3">
      <c r="A601" s="94"/>
      <c r="B601" s="45"/>
      <c r="C601" s="41"/>
      <c r="D601" s="58"/>
      <c r="E601" s="42"/>
      <c r="F601" s="42"/>
      <c r="G601" s="44"/>
      <c r="H601" s="175"/>
      <c r="I601" s="246">
        <f>IF(I600=1,1,0)</f>
        <v>0</v>
      </c>
    </row>
    <row r="602" spans="1:9" s="22" customFormat="1" ht="18.75" hidden="1" customHeight="1" x14ac:dyDescent="0.3">
      <c r="A602" s="94" t="s">
        <v>632</v>
      </c>
      <c r="B602" s="51" t="s">
        <v>634</v>
      </c>
      <c r="C602" s="41" t="s">
        <v>27</v>
      </c>
      <c r="D602" s="42"/>
      <c r="E602" s="42">
        <f>'PS - ESCOLA'!E602</f>
        <v>8400.83</v>
      </c>
      <c r="F602" s="42">
        <f>E602*(1+C$1809)</f>
        <v>10305.298161000001</v>
      </c>
      <c r="G602" s="42">
        <f>D602*F602</f>
        <v>0</v>
      </c>
      <c r="H602" s="175"/>
      <c r="I602" s="246">
        <f>IF(D602&lt;&gt;0,1,0)</f>
        <v>0</v>
      </c>
    </row>
    <row r="603" spans="1:9" s="22" customFormat="1" ht="18.75" hidden="1" customHeight="1" x14ac:dyDescent="0.3">
      <c r="A603" s="94"/>
      <c r="B603" s="45"/>
      <c r="C603" s="41"/>
      <c r="D603" s="58"/>
      <c r="E603" s="42"/>
      <c r="F603" s="42"/>
      <c r="G603" s="44"/>
      <c r="H603" s="175"/>
      <c r="I603" s="246">
        <f>IF(I602=1,1,0)</f>
        <v>0</v>
      </c>
    </row>
    <row r="604" spans="1:9" s="22" customFormat="1" ht="18.75" hidden="1" customHeight="1" x14ac:dyDescent="0.3">
      <c r="A604" s="94" t="s">
        <v>635</v>
      </c>
      <c r="B604" s="57" t="s">
        <v>636</v>
      </c>
      <c r="C604" s="41"/>
      <c r="D604" s="58"/>
      <c r="E604" s="42"/>
      <c r="F604" s="42"/>
      <c r="G604" s="44"/>
      <c r="H604" s="175"/>
      <c r="I604" s="246">
        <f>IF(D605&lt;&gt;0,1,IF(D608&lt;&gt;0,1,IF(D611&lt;&gt;0,1,0)))</f>
        <v>0</v>
      </c>
    </row>
    <row r="605" spans="1:9" s="22" customFormat="1" ht="18.75" hidden="1" customHeight="1" x14ac:dyDescent="0.3">
      <c r="A605" s="94" t="s">
        <v>637</v>
      </c>
      <c r="B605" s="45" t="s">
        <v>638</v>
      </c>
      <c r="C605" s="41" t="s">
        <v>27</v>
      </c>
      <c r="D605" s="42"/>
      <c r="E605" s="42">
        <f>'PS - ESCOLA'!E605</f>
        <v>65.42</v>
      </c>
      <c r="F605" s="42">
        <f>E605*(1+C$1809)</f>
        <v>80.250714000000016</v>
      </c>
      <c r="G605" s="42">
        <f>D605*F605</f>
        <v>0</v>
      </c>
      <c r="H605" s="175"/>
      <c r="I605" s="246">
        <f>IF(D605&lt;&gt;0,1,0)</f>
        <v>0</v>
      </c>
    </row>
    <row r="606" spans="1:9" s="22" customFormat="1" ht="63" hidden="1" customHeight="1" x14ac:dyDescent="0.3">
      <c r="A606" s="94"/>
      <c r="B606" s="43" t="s">
        <v>639</v>
      </c>
      <c r="C606" s="41"/>
      <c r="D606" s="58"/>
      <c r="E606" s="42"/>
      <c r="F606" s="42"/>
      <c r="G606" s="44"/>
      <c r="H606" s="175"/>
      <c r="I606" s="246">
        <f>IF(I605=1,1,0)</f>
        <v>0</v>
      </c>
    </row>
    <row r="607" spans="1:9" s="22" customFormat="1" ht="18.75" hidden="1" customHeight="1" x14ac:dyDescent="0.3">
      <c r="A607" s="94"/>
      <c r="B607" s="43"/>
      <c r="C607" s="41"/>
      <c r="D607" s="58"/>
      <c r="E607" s="42"/>
      <c r="F607" s="42"/>
      <c r="G607" s="44"/>
      <c r="H607" s="175"/>
      <c r="I607" s="246">
        <f>IF(I606=1,1,0)</f>
        <v>0</v>
      </c>
    </row>
    <row r="608" spans="1:9" s="22" customFormat="1" ht="18.75" hidden="1" customHeight="1" x14ac:dyDescent="0.3">
      <c r="A608" s="94" t="s">
        <v>640</v>
      </c>
      <c r="B608" s="45" t="s">
        <v>641</v>
      </c>
      <c r="C608" s="41" t="s">
        <v>27</v>
      </c>
      <c r="D608" s="42"/>
      <c r="E608" s="42">
        <f>'PS - ESCOLA'!E608</f>
        <v>63.39</v>
      </c>
      <c r="F608" s="42">
        <f>E608*(1+C$1809)</f>
        <v>77.760513000000003</v>
      </c>
      <c r="G608" s="42">
        <f>D608*F608</f>
        <v>0</v>
      </c>
      <c r="H608" s="175"/>
      <c r="I608" s="246">
        <f>IF(D608&lt;&gt;0,1,0)</f>
        <v>0</v>
      </c>
    </row>
    <row r="609" spans="1:9" s="22" customFormat="1" ht="72" hidden="1" customHeight="1" x14ac:dyDescent="0.3">
      <c r="A609" s="94"/>
      <c r="B609" s="43" t="s">
        <v>642</v>
      </c>
      <c r="C609" s="41"/>
      <c r="D609" s="58"/>
      <c r="E609" s="42"/>
      <c r="F609" s="42"/>
      <c r="G609" s="44"/>
      <c r="H609" s="175"/>
      <c r="I609" s="246">
        <f>IF(I608=1,1,0)</f>
        <v>0</v>
      </c>
    </row>
    <row r="610" spans="1:9" s="22" customFormat="1" ht="18.75" hidden="1" customHeight="1" x14ac:dyDescent="0.3">
      <c r="A610" s="94"/>
      <c r="B610" s="43"/>
      <c r="C610" s="41"/>
      <c r="D610" s="58"/>
      <c r="E610" s="42"/>
      <c r="F610" s="42"/>
      <c r="G610" s="44"/>
      <c r="H610" s="175"/>
      <c r="I610" s="246">
        <f>IF(I609=1,1,0)</f>
        <v>0</v>
      </c>
    </row>
    <row r="611" spans="1:9" s="22" customFormat="1" ht="18.75" hidden="1" customHeight="1" x14ac:dyDescent="0.3">
      <c r="A611" s="94" t="s">
        <v>643</v>
      </c>
      <c r="B611" s="45" t="s">
        <v>644</v>
      </c>
      <c r="C611" s="41" t="s">
        <v>27</v>
      </c>
      <c r="D611" s="42"/>
      <c r="E611" s="42">
        <f>'PS - ESCOLA'!E611</f>
        <v>67.489999999999995</v>
      </c>
      <c r="F611" s="42">
        <f>E611*(1+C$1809)</f>
        <v>82.789983000000007</v>
      </c>
      <c r="G611" s="42">
        <f>D611*F611</f>
        <v>0</v>
      </c>
      <c r="H611" s="175"/>
      <c r="I611" s="246">
        <f>IF(D611&lt;&gt;0,1,0)</f>
        <v>0</v>
      </c>
    </row>
    <row r="612" spans="1:9" s="22" customFormat="1" ht="63" hidden="1" customHeight="1" x14ac:dyDescent="0.3">
      <c r="A612" s="94"/>
      <c r="B612" s="43" t="s">
        <v>645</v>
      </c>
      <c r="C612" s="41"/>
      <c r="D612" s="58"/>
      <c r="E612" s="42"/>
      <c r="F612" s="42"/>
      <c r="G612" s="44"/>
      <c r="H612" s="175"/>
      <c r="I612" s="246">
        <f>IF(I611=1,1,0)</f>
        <v>0</v>
      </c>
    </row>
    <row r="613" spans="1:9" s="22" customFormat="1" ht="18.75" hidden="1" customHeight="1" x14ac:dyDescent="0.3">
      <c r="A613" s="94"/>
      <c r="B613" s="43"/>
      <c r="C613" s="41"/>
      <c r="D613" s="58"/>
      <c r="E613" s="42"/>
      <c r="F613" s="42"/>
      <c r="G613" s="44"/>
      <c r="H613" s="175"/>
      <c r="I613" s="246">
        <f>IF(I612=1,1,0)</f>
        <v>0</v>
      </c>
    </row>
    <row r="614" spans="1:9" s="22" customFormat="1" ht="18.75" hidden="1" customHeight="1" x14ac:dyDescent="0.3">
      <c r="A614" s="94" t="s">
        <v>646</v>
      </c>
      <c r="B614" s="57" t="s">
        <v>647</v>
      </c>
      <c r="C614" s="41"/>
      <c r="D614" s="58"/>
      <c r="E614" s="42"/>
      <c r="F614" s="42"/>
      <c r="G614" s="44"/>
      <c r="H614" s="175"/>
      <c r="I614" s="246">
        <f>IF(D615&lt;&gt;0,1,0)</f>
        <v>0</v>
      </c>
    </row>
    <row r="615" spans="1:9" s="22" customFormat="1" ht="51" hidden="1" customHeight="1" x14ac:dyDescent="0.3">
      <c r="A615" s="94" t="s">
        <v>648</v>
      </c>
      <c r="B615" s="45" t="s">
        <v>649</v>
      </c>
      <c r="C615" s="41" t="s">
        <v>27</v>
      </c>
      <c r="D615" s="42"/>
      <c r="E615" s="42">
        <f>'PS - ESCOLA'!E615</f>
        <v>1896.04</v>
      </c>
      <c r="F615" s="42">
        <f>E615*(1+C$1809)</f>
        <v>2325.8722680000001</v>
      </c>
      <c r="G615" s="42">
        <f>D615*F615</f>
        <v>0</v>
      </c>
      <c r="H615" s="175"/>
      <c r="I615" s="246">
        <f>IF(D615&lt;&gt;0,1,0)</f>
        <v>0</v>
      </c>
    </row>
    <row r="616" spans="1:9" s="22" customFormat="1" ht="94.5" hidden="1" customHeight="1" x14ac:dyDescent="0.3">
      <c r="A616" s="94"/>
      <c r="B616" s="43" t="s">
        <v>650</v>
      </c>
      <c r="C616" s="41"/>
      <c r="D616" s="58"/>
      <c r="E616" s="42"/>
      <c r="F616" s="42"/>
      <c r="G616" s="44"/>
      <c r="H616" s="183"/>
      <c r="I616" s="246">
        <f>IF(I615=1,1,0)</f>
        <v>0</v>
      </c>
    </row>
    <row r="617" spans="1:9" s="22" customFormat="1" ht="18.75" hidden="1" customHeight="1" x14ac:dyDescent="0.3">
      <c r="A617" s="94"/>
      <c r="B617" s="43"/>
      <c r="C617" s="41"/>
      <c r="D617" s="58"/>
      <c r="E617" s="42"/>
      <c r="F617" s="42"/>
      <c r="G617" s="44"/>
      <c r="H617" s="175"/>
      <c r="I617" s="246">
        <f>IF(I616=1,1,0)</f>
        <v>0</v>
      </c>
    </row>
    <row r="618" spans="1:9" s="22" customFormat="1" ht="18.75" hidden="1" customHeight="1" x14ac:dyDescent="0.3">
      <c r="A618" s="94" t="s">
        <v>651</v>
      </c>
      <c r="B618" s="57" t="s">
        <v>652</v>
      </c>
      <c r="C618" s="41"/>
      <c r="D618" s="58"/>
      <c r="E618" s="42"/>
      <c r="F618" s="42"/>
      <c r="G618" s="44"/>
      <c r="H618" s="175"/>
      <c r="I618" s="246">
        <f>IF(D619&lt;&gt;0,1,IF(D622&lt;&gt;0,1,IF(D625&lt;&gt;0,1,IF(D628&lt;&gt;0,1,IF(D631&lt;&gt;0,1,IF(D634&lt;&gt;0,1,IF(D637&lt;&gt;0,1,IF(D640&lt;&gt;0,1,0))))))))</f>
        <v>0</v>
      </c>
    </row>
    <row r="619" spans="1:9" s="22" customFormat="1" ht="18.75" hidden="1" customHeight="1" x14ac:dyDescent="0.3">
      <c r="A619" s="94" t="s">
        <v>653</v>
      </c>
      <c r="B619" s="45" t="s">
        <v>654</v>
      </c>
      <c r="C619" s="41" t="s">
        <v>23</v>
      </c>
      <c r="D619" s="42"/>
      <c r="E619" s="42">
        <f>'PS - ESCOLA'!E619</f>
        <v>1008.36</v>
      </c>
      <c r="F619" s="42">
        <f>E619*(1+C$1809)</f>
        <v>1236.9552120000001</v>
      </c>
      <c r="G619" s="42">
        <f>D619*F619</f>
        <v>0</v>
      </c>
      <c r="H619" s="175"/>
      <c r="I619" s="246">
        <f>IF(D619&lt;&gt;0,1,0)</f>
        <v>0</v>
      </c>
    </row>
    <row r="620" spans="1:9" s="22" customFormat="1" ht="81" hidden="1" customHeight="1" x14ac:dyDescent="0.3">
      <c r="A620" s="94"/>
      <c r="B620" s="43" t="s">
        <v>655</v>
      </c>
      <c r="C620" s="41"/>
      <c r="D620" s="58"/>
      <c r="E620" s="42"/>
      <c r="F620" s="42"/>
      <c r="G620" s="44"/>
      <c r="H620" s="175"/>
      <c r="I620" s="246">
        <f>IF(I619=1,1,0)</f>
        <v>0</v>
      </c>
    </row>
    <row r="621" spans="1:9" s="22" customFormat="1" ht="18.75" hidden="1" customHeight="1" x14ac:dyDescent="0.3">
      <c r="A621" s="94"/>
      <c r="B621" s="43"/>
      <c r="C621" s="41"/>
      <c r="D621" s="58"/>
      <c r="E621" s="42"/>
      <c r="F621" s="42"/>
      <c r="G621" s="44"/>
      <c r="H621" s="175"/>
      <c r="I621" s="246">
        <f>IF(I620=1,1,0)</f>
        <v>0</v>
      </c>
    </row>
    <row r="622" spans="1:9" s="22" customFormat="1" ht="18.75" hidden="1" customHeight="1" x14ac:dyDescent="0.3">
      <c r="A622" s="94" t="s">
        <v>656</v>
      </c>
      <c r="B622" s="45" t="s">
        <v>657</v>
      </c>
      <c r="C622" s="41" t="s">
        <v>27</v>
      </c>
      <c r="D622" s="42"/>
      <c r="E622" s="42">
        <f>'PS - ESCOLA'!E622</f>
        <v>482.64</v>
      </c>
      <c r="F622" s="42">
        <f>E622*(1+C$1809)</f>
        <v>592.05448799999999</v>
      </c>
      <c r="G622" s="42">
        <f>D622*F622</f>
        <v>0</v>
      </c>
      <c r="H622" s="175"/>
      <c r="I622" s="246">
        <f>IF(D622&lt;&gt;0,1,0)</f>
        <v>0</v>
      </c>
    </row>
    <row r="623" spans="1:9" s="22" customFormat="1" ht="78.75" hidden="1" customHeight="1" x14ac:dyDescent="0.3">
      <c r="A623" s="94"/>
      <c r="B623" s="43" t="s">
        <v>658</v>
      </c>
      <c r="C623" s="41"/>
      <c r="D623" s="58"/>
      <c r="E623" s="42"/>
      <c r="F623" s="42"/>
      <c r="G623" s="44"/>
      <c r="H623" s="175"/>
      <c r="I623" s="246">
        <f>IF(I622=1,1,0)</f>
        <v>0</v>
      </c>
    </row>
    <row r="624" spans="1:9" s="22" customFormat="1" ht="18.75" hidden="1" customHeight="1" x14ac:dyDescent="0.3">
      <c r="A624" s="94"/>
      <c r="B624" s="43"/>
      <c r="C624" s="41"/>
      <c r="D624" s="58"/>
      <c r="E624" s="42"/>
      <c r="F624" s="42"/>
      <c r="G624" s="44"/>
      <c r="H624" s="175"/>
      <c r="I624" s="246">
        <f>IF(I623=1,1,0)</f>
        <v>0</v>
      </c>
    </row>
    <row r="625" spans="1:9" s="22" customFormat="1" ht="18.75" hidden="1" customHeight="1" x14ac:dyDescent="0.3">
      <c r="A625" s="94" t="s">
        <v>659</v>
      </c>
      <c r="B625" s="45" t="s">
        <v>660</v>
      </c>
      <c r="C625" s="41" t="s">
        <v>27</v>
      </c>
      <c r="D625" s="42"/>
      <c r="E625" s="42">
        <f>'PS - ESCOLA'!E625</f>
        <v>96.08</v>
      </c>
      <c r="F625" s="42">
        <f>E625*(1+C$1809)</f>
        <v>117.86133600000001</v>
      </c>
      <c r="G625" s="42">
        <f>D625*F625</f>
        <v>0</v>
      </c>
      <c r="H625" s="175"/>
      <c r="I625" s="246">
        <f>IF(D625&lt;&gt;0,1,0)</f>
        <v>0</v>
      </c>
    </row>
    <row r="626" spans="1:9" s="22" customFormat="1" ht="64.5" hidden="1" customHeight="1" x14ac:dyDescent="0.3">
      <c r="A626" s="94"/>
      <c r="B626" s="43" t="s">
        <v>661</v>
      </c>
      <c r="C626" s="41"/>
      <c r="D626" s="58"/>
      <c r="E626" s="42"/>
      <c r="F626" s="42"/>
      <c r="G626" s="44"/>
      <c r="H626" s="175"/>
      <c r="I626" s="246">
        <f>IF(I625=1,1,0)</f>
        <v>0</v>
      </c>
    </row>
    <row r="627" spans="1:9" s="22" customFormat="1" ht="18.75" hidden="1" customHeight="1" x14ac:dyDescent="0.3">
      <c r="A627" s="94"/>
      <c r="B627" s="43"/>
      <c r="C627" s="41"/>
      <c r="D627" s="58"/>
      <c r="E627" s="42"/>
      <c r="F627" s="42"/>
      <c r="G627" s="44"/>
      <c r="H627" s="175"/>
      <c r="I627" s="246">
        <f>IF(I626=1,1,0)</f>
        <v>0</v>
      </c>
    </row>
    <row r="628" spans="1:9" s="22" customFormat="1" ht="18.75" hidden="1" customHeight="1" x14ac:dyDescent="0.3">
      <c r="A628" s="94" t="s">
        <v>662</v>
      </c>
      <c r="B628" s="45" t="s">
        <v>663</v>
      </c>
      <c r="C628" s="41" t="s">
        <v>27</v>
      </c>
      <c r="D628" s="42"/>
      <c r="E628" s="42">
        <f>'PS - ESCOLA'!E628</f>
        <v>53.28</v>
      </c>
      <c r="F628" s="42">
        <f>E628*(1+C$1809)</f>
        <v>65.358576000000014</v>
      </c>
      <c r="G628" s="42">
        <f>D628*F628</f>
        <v>0</v>
      </c>
      <c r="H628" s="175"/>
      <c r="I628" s="246">
        <f>IF(D628&lt;&gt;0,1,0)</f>
        <v>0</v>
      </c>
    </row>
    <row r="629" spans="1:9" s="22" customFormat="1" ht="63" hidden="1" customHeight="1" x14ac:dyDescent="0.3">
      <c r="A629" s="94"/>
      <c r="B629" s="43" t="s">
        <v>664</v>
      </c>
      <c r="C629" s="41"/>
      <c r="D629" s="58"/>
      <c r="E629" s="42"/>
      <c r="F629" s="42"/>
      <c r="G629" s="44"/>
      <c r="H629" s="175"/>
      <c r="I629" s="246">
        <f>IF(I628=1,1,0)</f>
        <v>0</v>
      </c>
    </row>
    <row r="630" spans="1:9" s="22" customFormat="1" ht="18.75" hidden="1" customHeight="1" x14ac:dyDescent="0.3">
      <c r="A630" s="94"/>
      <c r="B630" s="43"/>
      <c r="C630" s="41"/>
      <c r="D630" s="58"/>
      <c r="E630" s="42"/>
      <c r="F630" s="42"/>
      <c r="G630" s="44"/>
      <c r="H630" s="175"/>
      <c r="I630" s="246">
        <f>IF(I629=1,1,0)</f>
        <v>0</v>
      </c>
    </row>
    <row r="631" spans="1:9" s="22" customFormat="1" ht="18.75" hidden="1" customHeight="1" x14ac:dyDescent="0.3">
      <c r="A631" s="94" t="s">
        <v>665</v>
      </c>
      <c r="B631" s="45" t="s">
        <v>666</v>
      </c>
      <c r="C631" s="41" t="s">
        <v>27</v>
      </c>
      <c r="D631" s="42"/>
      <c r="E631" s="42">
        <f>'PS - ESCOLA'!E631</f>
        <v>32.51</v>
      </c>
      <c r="F631" s="42">
        <f>E631*(1+C$1809)</f>
        <v>39.880017000000002</v>
      </c>
      <c r="G631" s="42">
        <f>D631*F631</f>
        <v>0</v>
      </c>
      <c r="H631" s="175"/>
      <c r="I631" s="246">
        <f>IF(D631&lt;&gt;0,1,0)</f>
        <v>0</v>
      </c>
    </row>
    <row r="632" spans="1:9" s="22" customFormat="1" ht="63" hidden="1" customHeight="1" x14ac:dyDescent="0.3">
      <c r="A632" s="94"/>
      <c r="B632" s="43" t="s">
        <v>667</v>
      </c>
      <c r="C632" s="41"/>
      <c r="D632" s="58"/>
      <c r="E632" s="42"/>
      <c r="F632" s="42"/>
      <c r="G632" s="44"/>
      <c r="H632" s="175"/>
      <c r="I632" s="246">
        <f>IF(I631=1,1,0)</f>
        <v>0</v>
      </c>
    </row>
    <row r="633" spans="1:9" s="22" customFormat="1" ht="18.75" hidden="1" customHeight="1" x14ac:dyDescent="0.3">
      <c r="A633" s="94"/>
      <c r="B633" s="43"/>
      <c r="C633" s="41"/>
      <c r="D633" s="58"/>
      <c r="E633" s="42"/>
      <c r="F633" s="42"/>
      <c r="G633" s="44"/>
      <c r="H633" s="175"/>
      <c r="I633" s="246">
        <f>IF(I632=1,1,0)</f>
        <v>0</v>
      </c>
    </row>
    <row r="634" spans="1:9" s="22" customFormat="1" ht="18.75" hidden="1" customHeight="1" x14ac:dyDescent="0.3">
      <c r="A634" s="94" t="s">
        <v>668</v>
      </c>
      <c r="B634" s="45" t="s">
        <v>669</v>
      </c>
      <c r="C634" s="41" t="s">
        <v>27</v>
      </c>
      <c r="D634" s="42"/>
      <c r="E634" s="42">
        <f>'PS - ESCOLA'!E634</f>
        <v>25.91</v>
      </c>
      <c r="F634" s="42">
        <f>E634*(1+C$1809)</f>
        <v>31.783797000000003</v>
      </c>
      <c r="G634" s="42">
        <f>D634*F634</f>
        <v>0</v>
      </c>
      <c r="H634" s="175"/>
      <c r="I634" s="246">
        <f>IF(D634&lt;&gt;0,1,0)</f>
        <v>0</v>
      </c>
    </row>
    <row r="635" spans="1:9" s="22" customFormat="1" ht="47.25" hidden="1" customHeight="1" x14ac:dyDescent="0.3">
      <c r="A635" s="94"/>
      <c r="B635" s="43" t="s">
        <v>670</v>
      </c>
      <c r="C635" s="41"/>
      <c r="D635" s="58"/>
      <c r="E635" s="42"/>
      <c r="F635" s="42"/>
      <c r="G635" s="44"/>
      <c r="H635" s="175"/>
      <c r="I635" s="246">
        <f>IF(I634=1,1,0)</f>
        <v>0</v>
      </c>
    </row>
    <row r="636" spans="1:9" s="22" customFormat="1" ht="18.75" hidden="1" customHeight="1" x14ac:dyDescent="0.3">
      <c r="A636" s="94"/>
      <c r="B636" s="43"/>
      <c r="C636" s="41"/>
      <c r="D636" s="58"/>
      <c r="E636" s="42"/>
      <c r="F636" s="42"/>
      <c r="G636" s="44"/>
      <c r="H636" s="175"/>
      <c r="I636" s="246">
        <f>IF(I635=1,1,0)</f>
        <v>0</v>
      </c>
    </row>
    <row r="637" spans="1:9" s="22" customFormat="1" ht="18.75" hidden="1" customHeight="1" x14ac:dyDescent="0.3">
      <c r="A637" s="94" t="s">
        <v>671</v>
      </c>
      <c r="B637" s="45" t="s">
        <v>672</v>
      </c>
      <c r="C637" s="41" t="s">
        <v>27</v>
      </c>
      <c r="D637" s="42"/>
      <c r="E637" s="42">
        <f>'PS - ESCOLA'!E637</f>
        <v>152.96</v>
      </c>
      <c r="F637" s="42">
        <f>E637*(1+C$1809)</f>
        <v>187.63603200000003</v>
      </c>
      <c r="G637" s="42">
        <f>D637*F637</f>
        <v>0</v>
      </c>
      <c r="H637" s="175"/>
      <c r="I637" s="246">
        <f>IF(D637&lt;&gt;0,1,0)</f>
        <v>0</v>
      </c>
    </row>
    <row r="638" spans="1:9" s="22" customFormat="1" ht="63" hidden="1" customHeight="1" x14ac:dyDescent="0.3">
      <c r="A638" s="94"/>
      <c r="B638" s="43" t="s">
        <v>673</v>
      </c>
      <c r="C638" s="41"/>
      <c r="D638" s="58"/>
      <c r="E638" s="42"/>
      <c r="F638" s="42"/>
      <c r="G638" s="44"/>
      <c r="H638" s="175"/>
      <c r="I638" s="246">
        <f>IF(I637=1,1,0)</f>
        <v>0</v>
      </c>
    </row>
    <row r="639" spans="1:9" s="22" customFormat="1" ht="18.75" hidden="1" customHeight="1" x14ac:dyDescent="0.3">
      <c r="A639" s="94"/>
      <c r="B639" s="45"/>
      <c r="C639" s="41"/>
      <c r="D639" s="58"/>
      <c r="E639" s="42"/>
      <c r="F639" s="42"/>
      <c r="G639" s="44"/>
      <c r="H639" s="175"/>
      <c r="I639" s="246">
        <f>IF(I638=1,1,0)</f>
        <v>0</v>
      </c>
    </row>
    <row r="640" spans="1:9" s="22" customFormat="1" ht="18.75" hidden="1" customHeight="1" x14ac:dyDescent="0.3">
      <c r="A640" s="94" t="s">
        <v>674</v>
      </c>
      <c r="B640" s="45" t="s">
        <v>675</v>
      </c>
      <c r="C640" s="41" t="s">
        <v>27</v>
      </c>
      <c r="D640" s="42"/>
      <c r="E640" s="42">
        <f>'PS - ESCOLA'!E640</f>
        <v>391.11</v>
      </c>
      <c r="F640" s="42">
        <f>E640*(1+C$1809)</f>
        <v>479.77463700000004</v>
      </c>
      <c r="G640" s="42">
        <f>D640*F640</f>
        <v>0</v>
      </c>
      <c r="H640" s="175"/>
      <c r="I640" s="246">
        <f>IF(D640&lt;&gt;0,1,0)</f>
        <v>0</v>
      </c>
    </row>
    <row r="641" spans="1:9" s="22" customFormat="1" ht="83.25" hidden="1" customHeight="1" x14ac:dyDescent="0.3">
      <c r="A641" s="94"/>
      <c r="B641" s="43" t="s">
        <v>676</v>
      </c>
      <c r="C641" s="41"/>
      <c r="D641" s="58"/>
      <c r="E641" s="42"/>
      <c r="F641" s="42"/>
      <c r="G641" s="44"/>
      <c r="H641" s="175"/>
      <c r="I641" s="246">
        <f>IF(I640=1,1,0)</f>
        <v>0</v>
      </c>
    </row>
    <row r="642" spans="1:9" s="22" customFormat="1" ht="18" customHeight="1" x14ac:dyDescent="0.25">
      <c r="A642" s="223" t="s">
        <v>1968</v>
      </c>
      <c r="B642" s="225"/>
      <c r="C642" s="217"/>
      <c r="D642" s="217"/>
      <c r="E642" s="209" t="s">
        <v>67</v>
      </c>
      <c r="F642" s="217"/>
      <c r="G642" s="66">
        <f>SUM(G473:G641)</f>
        <v>0</v>
      </c>
      <c r="H642" s="175"/>
      <c r="I642" s="245" t="s">
        <v>1973</v>
      </c>
    </row>
    <row r="643" spans="1:9" s="22" customFormat="1" ht="18.75" customHeight="1" x14ac:dyDescent="0.25">
      <c r="A643" s="172" t="s">
        <v>677</v>
      </c>
      <c r="B643" s="228" t="s">
        <v>678</v>
      </c>
      <c r="C643" s="229"/>
      <c r="D643" s="233"/>
      <c r="E643" s="230"/>
      <c r="F643" s="230"/>
      <c r="G643" s="232"/>
      <c r="H643" s="175"/>
      <c r="I643" s="245" t="s">
        <v>1973</v>
      </c>
    </row>
    <row r="644" spans="1:9" s="22" customFormat="1" ht="18.75" customHeight="1" x14ac:dyDescent="0.25">
      <c r="A644" s="94" t="s">
        <v>679</v>
      </c>
      <c r="B644" s="57" t="s">
        <v>337</v>
      </c>
      <c r="C644" s="41"/>
      <c r="D644" s="58"/>
      <c r="E644" s="42"/>
      <c r="F644" s="42"/>
      <c r="G644" s="44"/>
      <c r="H644" s="175"/>
      <c r="I644" s="246">
        <f>IF(D645&lt;&gt;0,1,IF(D648&lt;&gt;0,1,IF(D651&lt;&gt;0,1,IF(D654&lt;&gt;0,1,IF(D657&lt;&gt;0,1,IF(D660&lt;&gt;0,1,IF(D663&lt;&gt;0,1,IF(D666&lt;&gt;0,1,0))))))))</f>
        <v>1</v>
      </c>
    </row>
    <row r="645" spans="1:9" s="22" customFormat="1" ht="31.5" hidden="1" customHeight="1" x14ac:dyDescent="0.3">
      <c r="A645" s="94" t="s">
        <v>680</v>
      </c>
      <c r="B645" s="45" t="s">
        <v>681</v>
      </c>
      <c r="C645" s="41" t="s">
        <v>27</v>
      </c>
      <c r="D645" s="42"/>
      <c r="E645" s="42">
        <f>'PS - ESCOLA'!E645</f>
        <v>432.41</v>
      </c>
      <c r="F645" s="42">
        <f>E645*(1+C$1809)</f>
        <v>530.43734700000005</v>
      </c>
      <c r="G645" s="42">
        <f>D645*F645</f>
        <v>0</v>
      </c>
      <c r="H645" s="175"/>
      <c r="I645" s="246">
        <f>IF(D645&lt;&gt;0,1,0)</f>
        <v>0</v>
      </c>
    </row>
    <row r="646" spans="1:9" s="22" customFormat="1" ht="108.75" hidden="1" customHeight="1" x14ac:dyDescent="0.3">
      <c r="A646" s="94"/>
      <c r="B646" s="43" t="s">
        <v>682</v>
      </c>
      <c r="C646" s="41"/>
      <c r="D646" s="58"/>
      <c r="E646" s="42"/>
      <c r="F646" s="42"/>
      <c r="G646" s="44"/>
      <c r="H646" s="175"/>
      <c r="I646" s="246">
        <f>IF(I645=1,1,0)</f>
        <v>0</v>
      </c>
    </row>
    <row r="647" spans="1:9" s="22" customFormat="1" ht="18.75" hidden="1" customHeight="1" x14ac:dyDescent="0.3">
      <c r="A647" s="94"/>
      <c r="B647" s="43"/>
      <c r="C647" s="41"/>
      <c r="D647" s="58"/>
      <c r="E647" s="42"/>
      <c r="F647" s="42"/>
      <c r="G647" s="44"/>
      <c r="H647" s="175"/>
      <c r="I647" s="246">
        <f>IF(I646=1,1,0)</f>
        <v>0</v>
      </c>
    </row>
    <row r="648" spans="1:9" s="22" customFormat="1" ht="31.5" customHeight="1" x14ac:dyDescent="0.25">
      <c r="A648" s="94" t="s">
        <v>683</v>
      </c>
      <c r="B648" s="45" t="s">
        <v>684</v>
      </c>
      <c r="C648" s="41" t="s">
        <v>27</v>
      </c>
      <c r="D648" s="42">
        <v>7</v>
      </c>
      <c r="E648" s="42"/>
      <c r="F648" s="42">
        <f>E648*(1+C$1809)</f>
        <v>0</v>
      </c>
      <c r="G648" s="42">
        <f>D648*F648</f>
        <v>0</v>
      </c>
      <c r="H648" s="176" t="s">
        <v>1962</v>
      </c>
      <c r="I648" s="246">
        <f>IF(D648&lt;&gt;0,1,0)</f>
        <v>1</v>
      </c>
    </row>
    <row r="649" spans="1:9" s="22" customFormat="1" ht="110.25" customHeight="1" x14ac:dyDescent="0.25">
      <c r="A649" s="94"/>
      <c r="B649" s="43" t="s">
        <v>685</v>
      </c>
      <c r="C649" s="41"/>
      <c r="D649" s="58"/>
      <c r="E649" s="42"/>
      <c r="F649" s="42"/>
      <c r="G649" s="44"/>
      <c r="H649" s="175"/>
      <c r="I649" s="246">
        <f>IF(I648=1,1,0)</f>
        <v>1</v>
      </c>
    </row>
    <row r="650" spans="1:9" s="22" customFormat="1" ht="18.75" customHeight="1" x14ac:dyDescent="0.25">
      <c r="A650" s="94"/>
      <c r="B650" s="43"/>
      <c r="C650" s="41"/>
      <c r="D650" s="58"/>
      <c r="E650" s="42"/>
      <c r="F650" s="42"/>
      <c r="G650" s="44"/>
      <c r="H650" s="175"/>
      <c r="I650" s="246">
        <f>IF(I649=1,1,0)</f>
        <v>1</v>
      </c>
    </row>
    <row r="651" spans="1:9" s="22" customFormat="1" ht="31.5" hidden="1" customHeight="1" x14ac:dyDescent="0.3">
      <c r="A651" s="94" t="s">
        <v>686</v>
      </c>
      <c r="B651" s="45" t="s">
        <v>687</v>
      </c>
      <c r="C651" s="41" t="s">
        <v>27</v>
      </c>
      <c r="D651" s="42"/>
      <c r="E651" s="42">
        <f>'PS - ESCOLA'!E651</f>
        <v>352.82</v>
      </c>
      <c r="F651" s="42">
        <f>E651*(1+C$1809)</f>
        <v>432.80429400000003</v>
      </c>
      <c r="G651" s="42">
        <f>D651*F651</f>
        <v>0</v>
      </c>
      <c r="H651" s="175"/>
      <c r="I651" s="246">
        <f>IF(D651&lt;&gt;0,1,0)</f>
        <v>0</v>
      </c>
    </row>
    <row r="652" spans="1:9" s="22" customFormat="1" ht="110.25" hidden="1" customHeight="1" x14ac:dyDescent="0.3">
      <c r="A652" s="94"/>
      <c r="B652" s="43" t="s">
        <v>688</v>
      </c>
      <c r="C652" s="41"/>
      <c r="D652" s="58"/>
      <c r="E652" s="42"/>
      <c r="F652" s="42"/>
      <c r="G652" s="44"/>
      <c r="H652" s="175"/>
      <c r="I652" s="246">
        <f>IF(I651=1,1,0)</f>
        <v>0</v>
      </c>
    </row>
    <row r="653" spans="1:9" s="22" customFormat="1" ht="18.75" hidden="1" customHeight="1" x14ac:dyDescent="0.3">
      <c r="A653" s="94"/>
      <c r="B653" s="43"/>
      <c r="C653" s="41"/>
      <c r="D653" s="58"/>
      <c r="E653" s="42"/>
      <c r="F653" s="42"/>
      <c r="G653" s="44"/>
      <c r="H653" s="175"/>
      <c r="I653" s="246">
        <f>IF(I652=1,1,0)</f>
        <v>0</v>
      </c>
    </row>
    <row r="654" spans="1:9" s="22" customFormat="1" ht="18.75" hidden="1" customHeight="1" x14ac:dyDescent="0.3">
      <c r="A654" s="94" t="s">
        <v>689</v>
      </c>
      <c r="B654" s="92" t="s">
        <v>690</v>
      </c>
      <c r="C654" s="41" t="s">
        <v>27</v>
      </c>
      <c r="D654" s="42"/>
      <c r="E654" s="42">
        <f>'PS - ESCOLA'!E654</f>
        <v>121.6</v>
      </c>
      <c r="F654" s="42">
        <f>E654*(1+C$1809)</f>
        <v>149.16672</v>
      </c>
      <c r="G654" s="42">
        <f>D654*F654</f>
        <v>0</v>
      </c>
      <c r="H654" s="175"/>
      <c r="I654" s="246">
        <f>IF(D654&lt;&gt;0,1,0)</f>
        <v>0</v>
      </c>
    </row>
    <row r="655" spans="1:9" s="22" customFormat="1" ht="63" hidden="1" customHeight="1" x14ac:dyDescent="0.3">
      <c r="A655" s="94"/>
      <c r="B655" s="91" t="s">
        <v>691</v>
      </c>
      <c r="C655" s="41"/>
      <c r="D655" s="58"/>
      <c r="E655" s="42"/>
      <c r="F655" s="42"/>
      <c r="G655" s="44"/>
      <c r="H655" s="175"/>
      <c r="I655" s="246">
        <f>IF(I654=1,1,0)</f>
        <v>0</v>
      </c>
    </row>
    <row r="656" spans="1:9" s="22" customFormat="1" ht="18.75" hidden="1" customHeight="1" x14ac:dyDescent="0.3">
      <c r="A656" s="94"/>
      <c r="B656" s="43"/>
      <c r="C656" s="41"/>
      <c r="D656" s="58"/>
      <c r="E656" s="42"/>
      <c r="F656" s="42"/>
      <c r="G656" s="44"/>
      <c r="H656" s="175"/>
      <c r="I656" s="246">
        <f>IF(I655=1,1,0)</f>
        <v>0</v>
      </c>
    </row>
    <row r="657" spans="1:9" s="22" customFormat="1" ht="31.5" hidden="1" customHeight="1" x14ac:dyDescent="0.3">
      <c r="A657" s="94" t="s">
        <v>692</v>
      </c>
      <c r="B657" s="51" t="s">
        <v>693</v>
      </c>
      <c r="C657" s="41" t="s">
        <v>23</v>
      </c>
      <c r="D657" s="42"/>
      <c r="E657" s="42">
        <f>'PS - ESCOLA'!E657</f>
        <v>313.16000000000003</v>
      </c>
      <c r="F657" s="42">
        <f>E657*(1+C$1809)</f>
        <v>384.15337200000005</v>
      </c>
      <c r="G657" s="42">
        <f>D657*F657</f>
        <v>0</v>
      </c>
      <c r="H657" s="175"/>
      <c r="I657" s="246">
        <f>IF(D657&lt;&gt;0,1,0)</f>
        <v>0</v>
      </c>
    </row>
    <row r="658" spans="1:9" s="22" customFormat="1" ht="110.25" hidden="1" customHeight="1" x14ac:dyDescent="0.3">
      <c r="A658" s="94"/>
      <c r="B658" s="53" t="s">
        <v>694</v>
      </c>
      <c r="C658" s="41"/>
      <c r="D658" s="58"/>
      <c r="E658" s="42"/>
      <c r="F658" s="42"/>
      <c r="G658" s="44"/>
      <c r="H658" s="175"/>
      <c r="I658" s="246">
        <f>IF(I657=1,1,0)</f>
        <v>0</v>
      </c>
    </row>
    <row r="659" spans="1:9" s="22" customFormat="1" ht="18.75" hidden="1" customHeight="1" x14ac:dyDescent="0.3">
      <c r="A659" s="94"/>
      <c r="B659" s="43"/>
      <c r="C659" s="41"/>
      <c r="D659" s="58"/>
      <c r="E659" s="42"/>
      <c r="F659" s="42"/>
      <c r="G659" s="44"/>
      <c r="H659" s="175"/>
      <c r="I659" s="246">
        <f>IF(I658=1,1,0)</f>
        <v>0</v>
      </c>
    </row>
    <row r="660" spans="1:9" s="22" customFormat="1" ht="31.5" hidden="1" customHeight="1" x14ac:dyDescent="0.3">
      <c r="A660" s="94" t="s">
        <v>695</v>
      </c>
      <c r="B660" s="92" t="s">
        <v>696</v>
      </c>
      <c r="C660" s="41" t="s">
        <v>23</v>
      </c>
      <c r="D660" s="42"/>
      <c r="E660" s="42">
        <f>'PS - ESCOLA'!E660</f>
        <v>234.75</v>
      </c>
      <c r="F660" s="42">
        <f>E660*(1+C$1809)</f>
        <v>287.967825</v>
      </c>
      <c r="G660" s="42">
        <f>D660*F660</f>
        <v>0</v>
      </c>
      <c r="H660" s="183"/>
      <c r="I660" s="246">
        <f>IF(D660&lt;&gt;0,1,0)</f>
        <v>0</v>
      </c>
    </row>
    <row r="661" spans="1:9" s="22" customFormat="1" ht="157.5" hidden="1" customHeight="1" x14ac:dyDescent="0.3">
      <c r="A661" s="94"/>
      <c r="B661" s="91" t="s">
        <v>697</v>
      </c>
      <c r="C661" s="41"/>
      <c r="D661" s="58"/>
      <c r="E661" s="42"/>
      <c r="F661" s="42"/>
      <c r="G661" s="44"/>
      <c r="H661" s="175"/>
      <c r="I661" s="246">
        <f>IF(I660=1,1,0)</f>
        <v>0</v>
      </c>
    </row>
    <row r="662" spans="1:9" s="22" customFormat="1" ht="18.75" hidden="1" customHeight="1" x14ac:dyDescent="0.3">
      <c r="A662" s="94"/>
      <c r="B662" s="43"/>
      <c r="C662" s="41"/>
      <c r="D662" s="58"/>
      <c r="E662" s="42"/>
      <c r="F662" s="42"/>
      <c r="G662" s="44"/>
      <c r="H662" s="175"/>
      <c r="I662" s="246">
        <f>IF(I661=1,1,0)</f>
        <v>0</v>
      </c>
    </row>
    <row r="663" spans="1:9" s="22" customFormat="1" ht="18.75" hidden="1" customHeight="1" x14ac:dyDescent="0.3">
      <c r="A663" s="94" t="s">
        <v>698</v>
      </c>
      <c r="B663" s="51" t="s">
        <v>699</v>
      </c>
      <c r="C663" s="41" t="s">
        <v>23</v>
      </c>
      <c r="D663" s="42"/>
      <c r="E663" s="42">
        <f>'PS - ESCOLA'!E663</f>
        <v>150.80000000000001</v>
      </c>
      <c r="F663" s="42">
        <f>E663*(1+C$1809)</f>
        <v>184.98636000000002</v>
      </c>
      <c r="G663" s="42">
        <f>D663*F663</f>
        <v>0</v>
      </c>
      <c r="H663" s="175"/>
      <c r="I663" s="246">
        <f>IF(D663&lt;&gt;0,1,0)</f>
        <v>0</v>
      </c>
    </row>
    <row r="664" spans="1:9" s="22" customFormat="1" ht="78.75" hidden="1" customHeight="1" x14ac:dyDescent="0.3">
      <c r="A664" s="94"/>
      <c r="B664" s="53" t="s">
        <v>700</v>
      </c>
      <c r="C664" s="41"/>
      <c r="D664" s="58"/>
      <c r="E664" s="42"/>
      <c r="F664" s="42"/>
      <c r="G664" s="44"/>
      <c r="H664" s="175"/>
      <c r="I664" s="246">
        <f>IF(I663=1,1,0)</f>
        <v>0</v>
      </c>
    </row>
    <row r="665" spans="1:9" s="22" customFormat="1" ht="18.75" hidden="1" customHeight="1" x14ac:dyDescent="0.3">
      <c r="A665" s="94"/>
      <c r="B665" s="43"/>
      <c r="C665" s="41"/>
      <c r="D665" s="58"/>
      <c r="E665" s="42"/>
      <c r="F665" s="42"/>
      <c r="G665" s="44"/>
      <c r="H665" s="175"/>
      <c r="I665" s="246">
        <f>IF(I664=1,1,0)</f>
        <v>0</v>
      </c>
    </row>
    <row r="666" spans="1:9" s="22" customFormat="1" ht="18.75" hidden="1" customHeight="1" x14ac:dyDescent="0.3">
      <c r="A666" s="179" t="s">
        <v>701</v>
      </c>
      <c r="B666" s="51" t="s">
        <v>702</v>
      </c>
      <c r="C666" s="52" t="s">
        <v>23</v>
      </c>
      <c r="D666" s="42"/>
      <c r="E666" s="42">
        <f>'PS - ESCOLA'!E666</f>
        <v>207.9</v>
      </c>
      <c r="F666" s="42">
        <f>E666*(1+C$1809)</f>
        <v>255.03093000000004</v>
      </c>
      <c r="G666" s="42">
        <f>D666*F666</f>
        <v>0</v>
      </c>
      <c r="H666" s="175"/>
      <c r="I666" s="246">
        <f>IF(D666&lt;&gt;0,1,0)</f>
        <v>0</v>
      </c>
    </row>
    <row r="667" spans="1:9" s="22" customFormat="1" ht="78.75" hidden="1" customHeight="1" x14ac:dyDescent="0.3">
      <c r="A667" s="179"/>
      <c r="B667" s="53" t="s">
        <v>703</v>
      </c>
      <c r="C667" s="52"/>
      <c r="D667" s="80"/>
      <c r="E667" s="80"/>
      <c r="F667" s="80"/>
      <c r="G667" s="80"/>
      <c r="H667" s="175"/>
      <c r="I667" s="246">
        <f>IF(I666=1,1,0)</f>
        <v>0</v>
      </c>
    </row>
    <row r="668" spans="1:9" s="22" customFormat="1" ht="18.75" hidden="1" customHeight="1" x14ac:dyDescent="0.3">
      <c r="A668" s="94"/>
      <c r="B668" s="43"/>
      <c r="C668" s="41"/>
      <c r="D668" s="58"/>
      <c r="E668" s="42"/>
      <c r="F668" s="42"/>
      <c r="G668" s="44"/>
      <c r="H668" s="175"/>
      <c r="I668" s="246">
        <f>IF(I667=1,1,0)</f>
        <v>0</v>
      </c>
    </row>
    <row r="669" spans="1:9" s="22" customFormat="1" ht="18.75" hidden="1" customHeight="1" x14ac:dyDescent="0.3">
      <c r="A669" s="94" t="s">
        <v>704</v>
      </c>
      <c r="B669" s="97" t="s">
        <v>705</v>
      </c>
      <c r="C669" s="41"/>
      <c r="D669" s="58"/>
      <c r="E669" s="42"/>
      <c r="F669" s="42"/>
      <c r="G669" s="44"/>
      <c r="H669" s="175"/>
      <c r="I669" s="246">
        <f>IF(D672&lt;&gt;0,1,IF(D674&lt;&gt;0,1,IF(D676&lt;&gt;0,1,0)))</f>
        <v>0</v>
      </c>
    </row>
    <row r="670" spans="1:9" s="22" customFormat="1" ht="110.25" hidden="1" customHeight="1" x14ac:dyDescent="0.3">
      <c r="A670" s="94"/>
      <c r="B670" s="91" t="s">
        <v>706</v>
      </c>
      <c r="C670" s="41"/>
      <c r="D670" s="58"/>
      <c r="E670" s="42"/>
      <c r="F670" s="42"/>
      <c r="G670" s="44"/>
      <c r="H670" s="175"/>
      <c r="I670" s="246">
        <f>IF(I669=1,1,0)</f>
        <v>0</v>
      </c>
    </row>
    <row r="671" spans="1:9" s="22" customFormat="1" ht="18.75" hidden="1" customHeight="1" x14ac:dyDescent="0.3">
      <c r="A671" s="94"/>
      <c r="B671" s="57"/>
      <c r="C671" s="41"/>
      <c r="D671" s="58"/>
      <c r="E671" s="42"/>
      <c r="F671" s="42"/>
      <c r="G671" s="44"/>
      <c r="H671" s="175"/>
      <c r="I671" s="246">
        <f>IF(I670=1,1,0)</f>
        <v>0</v>
      </c>
    </row>
    <row r="672" spans="1:9" s="22" customFormat="1" ht="18.75" hidden="1" customHeight="1" x14ac:dyDescent="0.3">
      <c r="A672" s="94" t="s">
        <v>707</v>
      </c>
      <c r="B672" s="45" t="s">
        <v>708</v>
      </c>
      <c r="C672" s="41" t="s">
        <v>23</v>
      </c>
      <c r="D672" s="42"/>
      <c r="E672" s="42">
        <f>'PS - ESCOLA'!E672</f>
        <v>66.430000000000007</v>
      </c>
      <c r="F672" s="42">
        <f>E672*(1+C$1809)</f>
        <v>81.489681000000019</v>
      </c>
      <c r="G672" s="42">
        <f>D672*F672</f>
        <v>0</v>
      </c>
      <c r="H672" s="175"/>
      <c r="I672" s="246">
        <f>IF(D672&lt;&gt;0,1,0)</f>
        <v>0</v>
      </c>
    </row>
    <row r="673" spans="1:9" s="22" customFormat="1" ht="18.75" hidden="1" customHeight="1" x14ac:dyDescent="0.3">
      <c r="A673" s="94"/>
      <c r="B673" s="43"/>
      <c r="C673" s="41"/>
      <c r="D673" s="58"/>
      <c r="E673" s="42"/>
      <c r="F673" s="42"/>
      <c r="G673" s="44"/>
      <c r="H673" s="175"/>
      <c r="I673" s="246">
        <f>IF(I672=1,1,0)</f>
        <v>0</v>
      </c>
    </row>
    <row r="674" spans="1:9" s="22" customFormat="1" ht="18.75" hidden="1" customHeight="1" x14ac:dyDescent="0.3">
      <c r="A674" s="94" t="s">
        <v>709</v>
      </c>
      <c r="B674" s="45" t="s">
        <v>710</v>
      </c>
      <c r="C674" s="41" t="s">
        <v>23</v>
      </c>
      <c r="D674" s="42"/>
      <c r="E674" s="42">
        <f>'PS - ESCOLA'!E674</f>
        <v>87.51</v>
      </c>
      <c r="F674" s="42">
        <f>E674*(1+C$1809)</f>
        <v>107.34851700000002</v>
      </c>
      <c r="G674" s="42">
        <f>D674*F674</f>
        <v>0</v>
      </c>
      <c r="H674" s="175"/>
      <c r="I674" s="246">
        <f>IF(D674&lt;&gt;0,1,0)</f>
        <v>0</v>
      </c>
    </row>
    <row r="675" spans="1:9" s="22" customFormat="1" ht="18.75" hidden="1" customHeight="1" x14ac:dyDescent="0.3">
      <c r="A675" s="94"/>
      <c r="B675" s="43"/>
      <c r="C675" s="41"/>
      <c r="D675" s="58"/>
      <c r="E675" s="42"/>
      <c r="F675" s="42"/>
      <c r="G675" s="44"/>
      <c r="H675" s="175"/>
      <c r="I675" s="246">
        <f>IF(I674=1,1,0)</f>
        <v>0</v>
      </c>
    </row>
    <row r="676" spans="1:9" s="22" customFormat="1" ht="18.75" hidden="1" customHeight="1" x14ac:dyDescent="0.3">
      <c r="A676" s="94" t="s">
        <v>711</v>
      </c>
      <c r="B676" s="45" t="s">
        <v>712</v>
      </c>
      <c r="C676" s="41" t="s">
        <v>23</v>
      </c>
      <c r="D676" s="42"/>
      <c r="E676" s="42">
        <f>'PS - ESCOLA'!E676</f>
        <v>119.84</v>
      </c>
      <c r="F676" s="42">
        <f>E676*(1+C$1809)</f>
        <v>147.00772800000001</v>
      </c>
      <c r="G676" s="42">
        <f>D676*F676</f>
        <v>0</v>
      </c>
      <c r="H676" s="175"/>
      <c r="I676" s="246">
        <f>IF(D676&lt;&gt;0,1,0)</f>
        <v>0</v>
      </c>
    </row>
    <row r="677" spans="1:9" s="22" customFormat="1" ht="18.75" hidden="1" customHeight="1" x14ac:dyDescent="0.3">
      <c r="A677" s="94"/>
      <c r="B677" s="45"/>
      <c r="C677" s="41"/>
      <c r="D677" s="58"/>
      <c r="E677" s="42"/>
      <c r="F677" s="42"/>
      <c r="G677" s="44"/>
      <c r="H677" s="175"/>
      <c r="I677" s="246">
        <f>IF(I676=1,1,0)</f>
        <v>0</v>
      </c>
    </row>
    <row r="678" spans="1:9" s="22" customFormat="1" ht="18.75" customHeight="1" x14ac:dyDescent="0.25">
      <c r="A678" s="94" t="s">
        <v>713</v>
      </c>
      <c r="B678" s="57" t="s">
        <v>714</v>
      </c>
      <c r="C678" s="41"/>
      <c r="D678" s="58"/>
      <c r="E678" s="42"/>
      <c r="F678" s="42"/>
      <c r="G678" s="44"/>
      <c r="H678" s="175"/>
      <c r="I678" s="246">
        <f>IF(D681&lt;&gt;0,1,IF(D683&lt;&gt;0,1,IF(D685&lt;&gt;0,1,IF(D687&lt;&gt;0,1,IF(D689&lt;&gt;0,1,0)))))</f>
        <v>1</v>
      </c>
    </row>
    <row r="679" spans="1:9" s="22" customFormat="1" ht="117.6" customHeight="1" x14ac:dyDescent="0.25">
      <c r="A679" s="94"/>
      <c r="B679" s="43" t="s">
        <v>715</v>
      </c>
      <c r="C679" s="41"/>
      <c r="D679" s="58"/>
      <c r="E679" s="42"/>
      <c r="F679" s="42"/>
      <c r="G679" s="44"/>
      <c r="H679" s="175"/>
      <c r="I679" s="246">
        <f>IF(I678=1,1,0)</f>
        <v>1</v>
      </c>
    </row>
    <row r="680" spans="1:9" s="22" customFormat="1" ht="18.75" customHeight="1" x14ac:dyDescent="0.25">
      <c r="A680" s="94"/>
      <c r="B680" s="57"/>
      <c r="C680" s="41"/>
      <c r="D680" s="58"/>
      <c r="E680" s="42"/>
      <c r="F680" s="42"/>
      <c r="G680" s="44"/>
      <c r="H680" s="175"/>
      <c r="I680" s="246">
        <f>IF(I679=1,1,0)</f>
        <v>1</v>
      </c>
    </row>
    <row r="681" spans="1:9" s="22" customFormat="1" ht="31.5" customHeight="1" x14ac:dyDescent="0.25">
      <c r="A681" s="94" t="s">
        <v>716</v>
      </c>
      <c r="B681" s="45" t="s">
        <v>717</v>
      </c>
      <c r="C681" s="41" t="s">
        <v>23</v>
      </c>
      <c r="D681" s="42">
        <v>14.97</v>
      </c>
      <c r="E681" s="42"/>
      <c r="F681" s="42">
        <f>E681*(1+C$1809)</f>
        <v>0</v>
      </c>
      <c r="G681" s="42">
        <f>D681*F681</f>
        <v>0</v>
      </c>
      <c r="H681" s="176" t="s">
        <v>1962</v>
      </c>
      <c r="I681" s="246">
        <f>IF(D681&lt;&gt;0,1,0)</f>
        <v>1</v>
      </c>
    </row>
    <row r="682" spans="1:9" s="22" customFormat="1" ht="18.75" customHeight="1" x14ac:dyDescent="0.25">
      <c r="A682" s="94"/>
      <c r="B682" s="43"/>
      <c r="C682" s="41"/>
      <c r="D682" s="58"/>
      <c r="E682" s="42"/>
      <c r="F682" s="42"/>
      <c r="G682" s="44"/>
      <c r="H682" s="188"/>
      <c r="I682" s="246">
        <f>IF(I681=1,1,0)</f>
        <v>1</v>
      </c>
    </row>
    <row r="683" spans="1:9" s="22" customFormat="1" ht="18.75" hidden="1" customHeight="1" x14ac:dyDescent="0.3">
      <c r="A683" s="94" t="s">
        <v>718</v>
      </c>
      <c r="B683" s="45" t="s">
        <v>719</v>
      </c>
      <c r="C683" s="41" t="s">
        <v>23</v>
      </c>
      <c r="D683" s="42"/>
      <c r="E683" s="42">
        <f>'PS - ESCOLA'!E683</f>
        <v>32</v>
      </c>
      <c r="F683" s="42">
        <f>E683*(1+C$1809)</f>
        <v>39.254400000000004</v>
      </c>
      <c r="G683" s="42">
        <f>D683*F683</f>
        <v>0</v>
      </c>
      <c r="H683" s="175"/>
      <c r="I683" s="246">
        <f>IF(D683&lt;&gt;0,1,0)</f>
        <v>0</v>
      </c>
    </row>
    <row r="684" spans="1:9" s="22" customFormat="1" ht="18.75" hidden="1" customHeight="1" x14ac:dyDescent="0.3">
      <c r="A684" s="94"/>
      <c r="B684" s="43"/>
      <c r="C684" s="41"/>
      <c r="D684" s="58"/>
      <c r="E684" s="42"/>
      <c r="F684" s="42"/>
      <c r="G684" s="44"/>
      <c r="H684" s="175"/>
      <c r="I684" s="246">
        <f>IF(I683=1,1,0)</f>
        <v>0</v>
      </c>
    </row>
    <row r="685" spans="1:9" s="22" customFormat="1" ht="18.75" hidden="1" customHeight="1" x14ac:dyDescent="0.3">
      <c r="A685" s="94" t="s">
        <v>720</v>
      </c>
      <c r="B685" s="45" t="s">
        <v>721</v>
      </c>
      <c r="C685" s="41" t="s">
        <v>23</v>
      </c>
      <c r="D685" s="42"/>
      <c r="E685" s="42">
        <f>'PS - ESCOLA'!E685</f>
        <v>43.28</v>
      </c>
      <c r="F685" s="42">
        <f>E685*(1+C$1809)</f>
        <v>53.091576000000003</v>
      </c>
      <c r="G685" s="42">
        <f>D685*F685</f>
        <v>0</v>
      </c>
      <c r="H685" s="175"/>
      <c r="I685" s="246">
        <f>IF(D685&lt;&gt;0,1,0)</f>
        <v>0</v>
      </c>
    </row>
    <row r="686" spans="1:9" s="22" customFormat="1" ht="18.75" hidden="1" customHeight="1" x14ac:dyDescent="0.3">
      <c r="A686" s="94"/>
      <c r="B686" s="43"/>
      <c r="C686" s="41"/>
      <c r="D686" s="58"/>
      <c r="E686" s="42"/>
      <c r="F686" s="42"/>
      <c r="G686" s="44"/>
      <c r="H686" s="175"/>
      <c r="I686" s="246">
        <f>IF(I685=1,1,0)</f>
        <v>0</v>
      </c>
    </row>
    <row r="687" spans="1:9" s="22" customFormat="1" ht="31.5" customHeight="1" x14ac:dyDescent="0.25">
      <c r="A687" s="94" t="s">
        <v>722</v>
      </c>
      <c r="B687" s="45" t="s">
        <v>723</v>
      </c>
      <c r="C687" s="41" t="s">
        <v>23</v>
      </c>
      <c r="D687" s="42">
        <v>60.64</v>
      </c>
      <c r="E687" s="42"/>
      <c r="F687" s="42">
        <f>E687*(1+C$1809)</f>
        <v>0</v>
      </c>
      <c r="G687" s="42">
        <f>D687*F687</f>
        <v>0</v>
      </c>
      <c r="H687" s="176" t="s">
        <v>1962</v>
      </c>
      <c r="I687" s="246">
        <f>IF(D687&lt;&gt;0,1,0)</f>
        <v>1</v>
      </c>
    </row>
    <row r="688" spans="1:9" s="22" customFormat="1" ht="18.75" customHeight="1" x14ac:dyDescent="0.25">
      <c r="A688" s="94"/>
      <c r="B688" s="45"/>
      <c r="C688" s="41"/>
      <c r="D688" s="58"/>
      <c r="E688" s="42"/>
      <c r="F688" s="42"/>
      <c r="G688" s="44"/>
      <c r="H688" s="175"/>
      <c r="I688" s="246">
        <f>IF(I687=1,1,0)</f>
        <v>1</v>
      </c>
    </row>
    <row r="689" spans="1:9" s="22" customFormat="1" ht="18.75" hidden="1" customHeight="1" x14ac:dyDescent="0.3">
      <c r="A689" s="94" t="s">
        <v>724</v>
      </c>
      <c r="B689" s="45" t="s">
        <v>725</v>
      </c>
      <c r="C689" s="41" t="s">
        <v>23</v>
      </c>
      <c r="D689" s="42"/>
      <c r="E689" s="42">
        <f>'PS - ESCOLA'!E689</f>
        <v>77.48</v>
      </c>
      <c r="F689" s="42">
        <f>E689*(1+C$1809)</f>
        <v>95.044716000000008</v>
      </c>
      <c r="G689" s="42">
        <f>D689*F689</f>
        <v>0</v>
      </c>
      <c r="H689" s="175"/>
      <c r="I689" s="246">
        <f>IF(D689&lt;&gt;0,1,0)</f>
        <v>0</v>
      </c>
    </row>
    <row r="690" spans="1:9" s="22" customFormat="1" ht="18.75" hidden="1" customHeight="1" x14ac:dyDescent="0.3">
      <c r="A690" s="94"/>
      <c r="B690" s="43"/>
      <c r="C690" s="41"/>
      <c r="D690" s="58"/>
      <c r="E690" s="42"/>
      <c r="F690" s="42"/>
      <c r="G690" s="44"/>
      <c r="H690" s="175"/>
      <c r="I690" s="246">
        <f>IF(I689=1,1,0)</f>
        <v>0</v>
      </c>
    </row>
    <row r="691" spans="1:9" s="22" customFormat="1" ht="18.75" hidden="1" customHeight="1" x14ac:dyDescent="0.3">
      <c r="A691" s="94" t="s">
        <v>726</v>
      </c>
      <c r="B691" s="57" t="s">
        <v>727</v>
      </c>
      <c r="C691" s="41"/>
      <c r="D691" s="58"/>
      <c r="E691" s="42"/>
      <c r="F691" s="42"/>
      <c r="G691" s="44"/>
      <c r="H691" s="175"/>
      <c r="I691" s="246">
        <f>IF(D692&lt;&gt;0,1,IF(D695&lt;&gt;0,1,IF(D698&lt;&gt;0,1,0)))</f>
        <v>0</v>
      </c>
    </row>
    <row r="692" spans="1:9" s="22" customFormat="1" ht="18.75" hidden="1" customHeight="1" x14ac:dyDescent="0.3">
      <c r="A692" s="94" t="s">
        <v>728</v>
      </c>
      <c r="B692" s="45" t="s">
        <v>729</v>
      </c>
      <c r="C692" s="41" t="s">
        <v>27</v>
      </c>
      <c r="D692" s="42"/>
      <c r="E692" s="42">
        <f>'PS - ESCOLA'!E692</f>
        <v>458.37</v>
      </c>
      <c r="F692" s="42">
        <f>E692*(1+C$1809)</f>
        <v>562.28247900000008</v>
      </c>
      <c r="G692" s="42">
        <f>D692*F692</f>
        <v>0</v>
      </c>
      <c r="H692" s="175"/>
      <c r="I692" s="246">
        <f>IF(D692&lt;&gt;0,1,0)</f>
        <v>0</v>
      </c>
    </row>
    <row r="693" spans="1:9" s="22" customFormat="1" ht="74.25" hidden="1" customHeight="1" x14ac:dyDescent="0.3">
      <c r="A693" s="94"/>
      <c r="B693" s="43" t="s">
        <v>730</v>
      </c>
      <c r="C693" s="41"/>
      <c r="D693" s="58"/>
      <c r="E693" s="42"/>
      <c r="F693" s="42"/>
      <c r="G693" s="44"/>
      <c r="H693" s="175"/>
      <c r="I693" s="246">
        <f>IF(I692=1,1,0)</f>
        <v>0</v>
      </c>
    </row>
    <row r="694" spans="1:9" s="22" customFormat="1" ht="18.75" hidden="1" customHeight="1" x14ac:dyDescent="0.3">
      <c r="A694" s="94"/>
      <c r="B694" s="43"/>
      <c r="C694" s="41"/>
      <c r="D694" s="58"/>
      <c r="E694" s="42"/>
      <c r="F694" s="42"/>
      <c r="G694" s="44"/>
      <c r="H694" s="175"/>
      <c r="I694" s="246">
        <f>IF(I693=1,1,0)</f>
        <v>0</v>
      </c>
    </row>
    <row r="695" spans="1:9" s="22" customFormat="1" ht="31.5" hidden="1" customHeight="1" x14ac:dyDescent="0.3">
      <c r="A695" s="94" t="s">
        <v>731</v>
      </c>
      <c r="B695" s="51" t="s">
        <v>732</v>
      </c>
      <c r="C695" s="41" t="s">
        <v>27</v>
      </c>
      <c r="D695" s="42"/>
      <c r="E695" s="42">
        <f>'PS - ESCOLA'!E695</f>
        <v>2112.9899999999998</v>
      </c>
      <c r="F695" s="42">
        <f>E695*(1+C$1809)</f>
        <v>2592.004833</v>
      </c>
      <c r="G695" s="42">
        <f>D695*F695</f>
        <v>0</v>
      </c>
      <c r="H695" s="175"/>
      <c r="I695" s="246">
        <f>IF(D695&lt;&gt;0,1,0)</f>
        <v>0</v>
      </c>
    </row>
    <row r="696" spans="1:9" s="22" customFormat="1" ht="83.25" hidden="1" customHeight="1" x14ac:dyDescent="0.3">
      <c r="A696" s="94"/>
      <c r="B696" s="53" t="s">
        <v>733</v>
      </c>
      <c r="C696" s="41"/>
      <c r="D696" s="58"/>
      <c r="E696" s="42"/>
      <c r="F696" s="42"/>
      <c r="G696" s="44"/>
      <c r="H696" s="175"/>
      <c r="I696" s="246">
        <f>IF(I695=1,1,0)</f>
        <v>0</v>
      </c>
    </row>
    <row r="697" spans="1:9" s="22" customFormat="1" ht="18.75" hidden="1" customHeight="1" x14ac:dyDescent="0.3">
      <c r="A697" s="94"/>
      <c r="B697" s="43"/>
      <c r="C697" s="41"/>
      <c r="D697" s="58"/>
      <c r="E697" s="42"/>
      <c r="F697" s="42"/>
      <c r="G697" s="44"/>
      <c r="H697" s="175"/>
      <c r="I697" s="246">
        <f>IF(I696=1,1,0)</f>
        <v>0</v>
      </c>
    </row>
    <row r="698" spans="1:9" s="22" customFormat="1" ht="18.75" hidden="1" customHeight="1" x14ac:dyDescent="0.3">
      <c r="A698" s="94" t="s">
        <v>734</v>
      </c>
      <c r="B698" s="45" t="s">
        <v>735</v>
      </c>
      <c r="C698" s="41" t="s">
        <v>27</v>
      </c>
      <c r="D698" s="42"/>
      <c r="E698" s="42">
        <f>'PS - ESCOLA'!E698</f>
        <v>412.75</v>
      </c>
      <c r="F698" s="42">
        <f>E698*(1+C$1809)</f>
        <v>506.32042500000006</v>
      </c>
      <c r="G698" s="42">
        <f>D698*F698</f>
        <v>0</v>
      </c>
      <c r="H698" s="175"/>
      <c r="I698" s="246">
        <f>IF(D698&lt;&gt;0,1,0)</f>
        <v>0</v>
      </c>
    </row>
    <row r="699" spans="1:9" s="22" customFormat="1" ht="79.5" hidden="1" customHeight="1" x14ac:dyDescent="0.3">
      <c r="A699" s="94"/>
      <c r="B699" s="43" t="s">
        <v>736</v>
      </c>
      <c r="C699" s="41"/>
      <c r="D699" s="58"/>
      <c r="E699" s="42"/>
      <c r="F699" s="42"/>
      <c r="G699" s="44"/>
      <c r="H699" s="175"/>
      <c r="I699" s="246">
        <f>IF(I698=1,1,0)</f>
        <v>0</v>
      </c>
    </row>
    <row r="700" spans="1:9" s="22" customFormat="1" ht="18.75" hidden="1" customHeight="1" x14ac:dyDescent="0.3">
      <c r="A700" s="94"/>
      <c r="B700" s="43"/>
      <c r="C700" s="41"/>
      <c r="D700" s="58"/>
      <c r="E700" s="42"/>
      <c r="F700" s="115"/>
      <c r="G700" s="79"/>
      <c r="H700" s="175"/>
      <c r="I700" s="246">
        <f>IF(I699=1,1,0)</f>
        <v>0</v>
      </c>
    </row>
    <row r="701" spans="1:9" s="22" customFormat="1" ht="18.75" hidden="1" customHeight="1" x14ac:dyDescent="0.3">
      <c r="A701" s="94" t="s">
        <v>737</v>
      </c>
      <c r="B701" s="57" t="s">
        <v>738</v>
      </c>
      <c r="C701" s="41"/>
      <c r="D701" s="58"/>
      <c r="E701" s="42"/>
      <c r="F701" s="42"/>
      <c r="G701" s="44"/>
      <c r="H701" s="175"/>
      <c r="I701" s="246">
        <f>IF(D702&lt;&gt;0,1,0)</f>
        <v>0</v>
      </c>
    </row>
    <row r="702" spans="1:9" s="22" customFormat="1" ht="18.75" hidden="1" customHeight="1" x14ac:dyDescent="0.3">
      <c r="A702" s="94" t="s">
        <v>739</v>
      </c>
      <c r="B702" s="51" t="s">
        <v>740</v>
      </c>
      <c r="C702" s="41" t="s">
        <v>27</v>
      </c>
      <c r="D702" s="42"/>
      <c r="E702" s="42">
        <f>'PS - ESCOLA'!E702</f>
        <v>70.55</v>
      </c>
      <c r="F702" s="42">
        <f>E702*(1+C$1809)</f>
        <v>86.543685000000011</v>
      </c>
      <c r="G702" s="42">
        <f>D702*F702</f>
        <v>0</v>
      </c>
      <c r="H702" s="175"/>
      <c r="I702" s="246">
        <f>IF(D702&lt;&gt;0,1,0)</f>
        <v>0</v>
      </c>
    </row>
    <row r="703" spans="1:9" s="22" customFormat="1" ht="51" hidden="1" customHeight="1" x14ac:dyDescent="0.3">
      <c r="A703" s="94"/>
      <c r="B703" s="53" t="s">
        <v>741</v>
      </c>
      <c r="C703" s="41"/>
      <c r="D703" s="58"/>
      <c r="E703" s="42"/>
      <c r="F703" s="42"/>
      <c r="G703" s="44"/>
      <c r="H703" s="175"/>
      <c r="I703" s="246">
        <f>IF(I702=1,1,0)</f>
        <v>0</v>
      </c>
    </row>
    <row r="704" spans="1:9" s="22" customFormat="1" ht="18" customHeight="1" x14ac:dyDescent="0.25">
      <c r="A704" s="223" t="s">
        <v>1968</v>
      </c>
      <c r="B704" s="224"/>
      <c r="C704" s="217"/>
      <c r="D704" s="217"/>
      <c r="E704" s="209" t="s">
        <v>67</v>
      </c>
      <c r="F704" s="217"/>
      <c r="G704" s="66">
        <f>SUM(G645:G703)</f>
        <v>0</v>
      </c>
      <c r="H704" s="175"/>
      <c r="I704" s="245" t="s">
        <v>1973</v>
      </c>
    </row>
    <row r="705" spans="1:9" s="22" customFormat="1" ht="18.75" customHeight="1" x14ac:dyDescent="0.25">
      <c r="A705" s="172">
        <v>100000</v>
      </c>
      <c r="B705" s="228" t="s">
        <v>742</v>
      </c>
      <c r="C705" s="229"/>
      <c r="D705" s="233"/>
      <c r="E705" s="230"/>
      <c r="F705" s="230"/>
      <c r="G705" s="232"/>
      <c r="H705" s="175"/>
      <c r="I705" s="245" t="s">
        <v>1973</v>
      </c>
    </row>
    <row r="706" spans="1:9" s="22" customFormat="1" ht="18.75" hidden="1" customHeight="1" x14ac:dyDescent="0.3">
      <c r="A706" s="94" t="s">
        <v>743</v>
      </c>
      <c r="B706" s="57" t="s">
        <v>744</v>
      </c>
      <c r="C706" s="41"/>
      <c r="D706" s="58"/>
      <c r="E706" s="42"/>
      <c r="F706" s="42"/>
      <c r="G706" s="44"/>
      <c r="H706" s="175"/>
      <c r="I706" s="246">
        <f>IF(D707&lt;&gt;0,1,IF(D710&lt;&gt;0,1,0))</f>
        <v>0</v>
      </c>
    </row>
    <row r="707" spans="1:9" s="22" customFormat="1" ht="18.75" hidden="1" customHeight="1" x14ac:dyDescent="0.3">
      <c r="A707" s="94" t="s">
        <v>745</v>
      </c>
      <c r="B707" s="45" t="s">
        <v>746</v>
      </c>
      <c r="C707" s="41" t="s">
        <v>27</v>
      </c>
      <c r="D707" s="42"/>
      <c r="E707" s="42">
        <f>'PS - ESCOLA'!E707</f>
        <v>73.900000000000006</v>
      </c>
      <c r="F707" s="42">
        <f>E707*(1+C$1809)</f>
        <v>90.653130000000019</v>
      </c>
      <c r="G707" s="42">
        <f>D707*F707</f>
        <v>0</v>
      </c>
      <c r="H707" s="175"/>
      <c r="I707" s="246">
        <f>IF(D707&lt;&gt;0,1,0)</f>
        <v>0</v>
      </c>
    </row>
    <row r="708" spans="1:9" s="22" customFormat="1" ht="47.25" hidden="1" customHeight="1" x14ac:dyDescent="0.3">
      <c r="A708" s="94"/>
      <c r="B708" s="43" t="s">
        <v>747</v>
      </c>
      <c r="C708" s="41"/>
      <c r="D708" s="58"/>
      <c r="E708" s="42"/>
      <c r="F708" s="42"/>
      <c r="G708" s="44"/>
      <c r="H708" s="175"/>
      <c r="I708" s="246">
        <f>IF(I707=1,1,0)</f>
        <v>0</v>
      </c>
    </row>
    <row r="709" spans="1:9" s="22" customFormat="1" ht="18.75" hidden="1" customHeight="1" x14ac:dyDescent="0.3">
      <c r="A709" s="94"/>
      <c r="B709" s="43"/>
      <c r="C709" s="41"/>
      <c r="D709" s="58"/>
      <c r="E709" s="42"/>
      <c r="F709" s="42"/>
      <c r="G709" s="44"/>
      <c r="H709" s="175"/>
      <c r="I709" s="246">
        <f>IF(I708=1,1,0)</f>
        <v>0</v>
      </c>
    </row>
    <row r="710" spans="1:9" s="22" customFormat="1" ht="18.75" hidden="1" customHeight="1" x14ac:dyDescent="0.3">
      <c r="A710" s="94" t="s">
        <v>748</v>
      </c>
      <c r="B710" s="92" t="s">
        <v>749</v>
      </c>
      <c r="C710" s="41" t="s">
        <v>27</v>
      </c>
      <c r="D710" s="42"/>
      <c r="E710" s="42">
        <f>'PS - ESCOLA'!E710</f>
        <v>88.57</v>
      </c>
      <c r="F710" s="42">
        <f>E710*(1+C$1809)</f>
        <v>108.648819</v>
      </c>
      <c r="G710" s="42">
        <f>D710*F710</f>
        <v>0</v>
      </c>
      <c r="H710" s="175"/>
      <c r="I710" s="246">
        <f>IF(D710&lt;&gt;0,1,0)</f>
        <v>0</v>
      </c>
    </row>
    <row r="711" spans="1:9" s="22" customFormat="1" ht="78.75" hidden="1" customHeight="1" x14ac:dyDescent="0.3">
      <c r="A711" s="94"/>
      <c r="B711" s="91" t="s">
        <v>750</v>
      </c>
      <c r="C711" s="41"/>
      <c r="D711" s="58"/>
      <c r="E711" s="42"/>
      <c r="F711" s="42"/>
      <c r="G711" s="44"/>
      <c r="H711" s="175"/>
      <c r="I711" s="246">
        <f>IF(I710=1,1,0)</f>
        <v>0</v>
      </c>
    </row>
    <row r="712" spans="1:9" s="22" customFormat="1" ht="18.75" hidden="1" customHeight="1" x14ac:dyDescent="0.3">
      <c r="A712" s="94"/>
      <c r="B712" s="43"/>
      <c r="C712" s="41"/>
      <c r="D712" s="58"/>
      <c r="E712" s="42"/>
      <c r="F712" s="42"/>
      <c r="G712" s="44"/>
      <c r="H712" s="175"/>
      <c r="I712" s="246">
        <f>IF(I711=1,1,0)</f>
        <v>0</v>
      </c>
    </row>
    <row r="713" spans="1:9" s="22" customFormat="1" ht="18.75" hidden="1" customHeight="1" x14ac:dyDescent="0.3">
      <c r="A713" s="94" t="s">
        <v>751</v>
      </c>
      <c r="B713" s="57" t="s">
        <v>522</v>
      </c>
      <c r="C713" s="41"/>
      <c r="D713" s="58"/>
      <c r="E713" s="42"/>
      <c r="F713" s="42"/>
      <c r="G713" s="44"/>
      <c r="H713" s="175"/>
      <c r="I713" s="246">
        <f>IF(D714&lt;&gt;0,1,0)</f>
        <v>0</v>
      </c>
    </row>
    <row r="714" spans="1:9" s="22" customFormat="1" ht="18.75" hidden="1" customHeight="1" x14ac:dyDescent="0.3">
      <c r="A714" s="94" t="s">
        <v>752</v>
      </c>
      <c r="B714" s="45" t="s">
        <v>1964</v>
      </c>
      <c r="C714" s="41" t="s">
        <v>27</v>
      </c>
      <c r="D714" s="42"/>
      <c r="E714" s="42">
        <f>'PS - ESCOLA'!E714</f>
        <v>190.72</v>
      </c>
      <c r="F714" s="42">
        <f>E714*(1+C$1809)</f>
        <v>233.95622400000002</v>
      </c>
      <c r="G714" s="42">
        <f>D714*F714</f>
        <v>0</v>
      </c>
      <c r="H714" s="175"/>
      <c r="I714" s="246">
        <f>IF(D714&lt;&gt;0,1,0)</f>
        <v>0</v>
      </c>
    </row>
    <row r="715" spans="1:9" s="22" customFormat="1" ht="78.75" hidden="1" customHeight="1" x14ac:dyDescent="0.3">
      <c r="A715" s="94"/>
      <c r="B715" s="43" t="s">
        <v>753</v>
      </c>
      <c r="C715" s="41"/>
      <c r="D715" s="58"/>
      <c r="E715" s="42"/>
      <c r="F715" s="42"/>
      <c r="G715" s="44"/>
      <c r="H715" s="175"/>
      <c r="I715" s="246">
        <f>IF(I714=1,1,0)</f>
        <v>0</v>
      </c>
    </row>
    <row r="716" spans="1:9" s="22" customFormat="1" ht="18.75" hidden="1" customHeight="1" x14ac:dyDescent="0.3">
      <c r="A716" s="94"/>
      <c r="B716" s="45"/>
      <c r="C716" s="41"/>
      <c r="D716" s="58"/>
      <c r="E716" s="42"/>
      <c r="F716" s="42"/>
      <c r="G716" s="44"/>
      <c r="H716" s="175"/>
      <c r="I716" s="246">
        <f>IF(I715=1,1,0)</f>
        <v>0</v>
      </c>
    </row>
    <row r="717" spans="1:9" s="22" customFormat="1" ht="18.75" customHeight="1" x14ac:dyDescent="0.25">
      <c r="A717" s="94" t="s">
        <v>754</v>
      </c>
      <c r="B717" s="57" t="s">
        <v>755</v>
      </c>
      <c r="C717" s="41"/>
      <c r="D717" s="58"/>
      <c r="E717" s="42"/>
      <c r="F717" s="42"/>
      <c r="G717" s="44"/>
      <c r="H717" s="175"/>
      <c r="I717" s="246">
        <f>IF(D720&lt;&gt;0,1,IF(D722&lt;&gt;0,1,IF(D724&lt;&gt;0,1,IF(D726&lt;&gt;0,1,IF(D728&lt;&gt;0,1,IF(D730&lt;&gt;0,1,IF(D732&lt;&gt;0,1,IF(D734&lt;&gt;0,1,0))))))))+IF(D736&lt;&gt;0,1,IF(D738&lt;&gt;0,1,IF(D740&lt;&gt;0,1,IF(D742&lt;&gt;0,1,IF(D744&lt;&gt;0,1,0)))))</f>
        <v>1</v>
      </c>
    </row>
    <row r="718" spans="1:9" s="22" customFormat="1" ht="94.5" customHeight="1" x14ac:dyDescent="0.25">
      <c r="A718" s="94"/>
      <c r="B718" s="43" t="s">
        <v>756</v>
      </c>
      <c r="C718" s="41"/>
      <c r="D718" s="58"/>
      <c r="E718" s="42"/>
      <c r="F718" s="42"/>
      <c r="G718" s="44"/>
      <c r="H718" s="175"/>
      <c r="I718" s="246">
        <f>IF(I717=1,1,0)</f>
        <v>1</v>
      </c>
    </row>
    <row r="719" spans="1:9" s="22" customFormat="1" ht="18.75" customHeight="1" x14ac:dyDescent="0.25">
      <c r="A719" s="94"/>
      <c r="B719" s="57"/>
      <c r="C719" s="41"/>
      <c r="D719" s="58"/>
      <c r="E719" s="42"/>
      <c r="F719" s="42"/>
      <c r="G719" s="44"/>
      <c r="H719" s="175"/>
      <c r="I719" s="246">
        <f>IF(I718=1,1,0)</f>
        <v>1</v>
      </c>
    </row>
    <row r="720" spans="1:9" s="22" customFormat="1" ht="18.75" hidden="1" customHeight="1" x14ac:dyDescent="0.3">
      <c r="A720" s="94" t="s">
        <v>757</v>
      </c>
      <c r="B720" s="51" t="s">
        <v>758</v>
      </c>
      <c r="C720" s="41" t="s">
        <v>27</v>
      </c>
      <c r="D720" s="42"/>
      <c r="E720" s="42">
        <f>'PS - ESCOLA'!E720</f>
        <v>139.84</v>
      </c>
      <c r="F720" s="42">
        <f>E720*(1+C$1809)</f>
        <v>171.54172800000003</v>
      </c>
      <c r="G720" s="42">
        <f>D720*F720</f>
        <v>0</v>
      </c>
      <c r="H720" s="175"/>
      <c r="I720" s="246">
        <f>IF(D720&lt;&gt;0,1,0)</f>
        <v>0</v>
      </c>
    </row>
    <row r="721" spans="1:9" s="22" customFormat="1" ht="18.75" hidden="1" customHeight="1" x14ac:dyDescent="0.3">
      <c r="A721" s="94"/>
      <c r="B721" s="53"/>
      <c r="C721" s="41"/>
      <c r="D721" s="58"/>
      <c r="E721" s="42"/>
      <c r="F721" s="42"/>
      <c r="G721" s="44"/>
      <c r="H721" s="175"/>
      <c r="I721" s="246">
        <f>IF(I720=1,1,0)</f>
        <v>0</v>
      </c>
    </row>
    <row r="722" spans="1:9" s="22" customFormat="1" ht="18.75" hidden="1" customHeight="1" x14ac:dyDescent="0.3">
      <c r="A722" s="94" t="s">
        <v>759</v>
      </c>
      <c r="B722" s="51" t="s">
        <v>760</v>
      </c>
      <c r="C722" s="41" t="s">
        <v>27</v>
      </c>
      <c r="D722" s="42"/>
      <c r="E722" s="42">
        <f>'PS - ESCOLA'!E722</f>
        <v>188.23</v>
      </c>
      <c r="F722" s="42">
        <f>E722*(1+C$1809)</f>
        <v>230.90174100000002</v>
      </c>
      <c r="G722" s="42">
        <f>D722*F722</f>
        <v>0</v>
      </c>
      <c r="H722" s="175"/>
      <c r="I722" s="246">
        <f>IF(D722&lt;&gt;0,1,0)</f>
        <v>0</v>
      </c>
    </row>
    <row r="723" spans="1:9" s="22" customFormat="1" ht="18.75" hidden="1" customHeight="1" x14ac:dyDescent="0.3">
      <c r="A723" s="94"/>
      <c r="B723" s="53"/>
      <c r="C723" s="41"/>
      <c r="D723" s="58"/>
      <c r="E723" s="42"/>
      <c r="F723" s="42"/>
      <c r="G723" s="44"/>
      <c r="H723" s="183"/>
      <c r="I723" s="246">
        <f>IF(I722=1,1,0)</f>
        <v>0</v>
      </c>
    </row>
    <row r="724" spans="1:9" s="22" customFormat="1" ht="18.75" hidden="1" customHeight="1" x14ac:dyDescent="0.3">
      <c r="A724" s="94" t="s">
        <v>761</v>
      </c>
      <c r="B724" s="51" t="s">
        <v>762</v>
      </c>
      <c r="C724" s="41" t="s">
        <v>27</v>
      </c>
      <c r="D724" s="42"/>
      <c r="E724" s="42">
        <f>'PS - ESCOLA'!E724</f>
        <v>167.96</v>
      </c>
      <c r="F724" s="42">
        <f>E724*(1+C$1809)</f>
        <v>206.03653200000002</v>
      </c>
      <c r="G724" s="42">
        <f>D724*F724</f>
        <v>0</v>
      </c>
      <c r="H724" s="175"/>
      <c r="I724" s="246">
        <f>IF(D724&lt;&gt;0,1,0)</f>
        <v>0</v>
      </c>
    </row>
    <row r="725" spans="1:9" s="22" customFormat="1" ht="18.75" hidden="1" customHeight="1" x14ac:dyDescent="0.3">
      <c r="A725" s="94"/>
      <c r="B725" s="53"/>
      <c r="C725" s="41"/>
      <c r="D725" s="58"/>
      <c r="E725" s="42"/>
      <c r="F725" s="42"/>
      <c r="G725" s="44"/>
      <c r="H725" s="175"/>
      <c r="I725" s="246">
        <f>IF(I724=1,1,0)</f>
        <v>0</v>
      </c>
    </row>
    <row r="726" spans="1:9" s="22" customFormat="1" ht="18.75" hidden="1" customHeight="1" x14ac:dyDescent="0.3">
      <c r="A726" s="94" t="s">
        <v>763</v>
      </c>
      <c r="B726" s="51" t="s">
        <v>764</v>
      </c>
      <c r="C726" s="41" t="s">
        <v>27</v>
      </c>
      <c r="D726" s="42"/>
      <c r="E726" s="42">
        <f>'PS - ESCOLA'!E726</f>
        <v>209.49</v>
      </c>
      <c r="F726" s="42">
        <f>E726*(1+C$1809)</f>
        <v>256.98138300000005</v>
      </c>
      <c r="G726" s="42">
        <f>D726*F726</f>
        <v>0</v>
      </c>
      <c r="H726" s="175"/>
      <c r="I726" s="246">
        <f>IF(D726&lt;&gt;0,1,0)</f>
        <v>0</v>
      </c>
    </row>
    <row r="727" spans="1:9" s="22" customFormat="1" ht="18.75" hidden="1" customHeight="1" x14ac:dyDescent="0.3">
      <c r="A727" s="94"/>
      <c r="B727" s="53"/>
      <c r="C727" s="41"/>
      <c r="D727" s="58"/>
      <c r="E727" s="42"/>
      <c r="F727" s="42"/>
      <c r="G727" s="44"/>
      <c r="H727" s="175"/>
      <c r="I727" s="246">
        <f>IF(I726=1,1,0)</f>
        <v>0</v>
      </c>
    </row>
    <row r="728" spans="1:9" s="22" customFormat="1" ht="18.75" hidden="1" customHeight="1" x14ac:dyDescent="0.3">
      <c r="A728" s="94" t="s">
        <v>765</v>
      </c>
      <c r="B728" s="51" t="s">
        <v>766</v>
      </c>
      <c r="C728" s="41" t="s">
        <v>27</v>
      </c>
      <c r="D728" s="42"/>
      <c r="E728" s="42">
        <f>'PS - ESCOLA'!E728</f>
        <v>381.72</v>
      </c>
      <c r="F728" s="42">
        <f>E728*(1+C$1809)</f>
        <v>468.25592400000011</v>
      </c>
      <c r="G728" s="42">
        <f>D728*F728</f>
        <v>0</v>
      </c>
      <c r="H728" s="175"/>
      <c r="I728" s="246">
        <f>IF(D728&lt;&gt;0,1,0)</f>
        <v>0</v>
      </c>
    </row>
    <row r="729" spans="1:9" s="22" customFormat="1" ht="18.75" hidden="1" customHeight="1" x14ac:dyDescent="0.3">
      <c r="A729" s="94"/>
      <c r="B729" s="45"/>
      <c r="C729" s="41"/>
      <c r="D729" s="58"/>
      <c r="E729" s="42"/>
      <c r="F729" s="42"/>
      <c r="G729" s="44"/>
      <c r="H729" s="175"/>
      <c r="I729" s="246">
        <f>IF(I728=1,1,0)</f>
        <v>0</v>
      </c>
    </row>
    <row r="730" spans="1:9" s="22" customFormat="1" ht="18.75" hidden="1" customHeight="1" x14ac:dyDescent="0.3">
      <c r="A730" s="94" t="s">
        <v>767</v>
      </c>
      <c r="B730" s="45" t="s">
        <v>768</v>
      </c>
      <c r="C730" s="41" t="s">
        <v>27</v>
      </c>
      <c r="D730" s="42"/>
      <c r="E730" s="42">
        <f>'PS - ESCOLA'!E730</f>
        <v>326.11</v>
      </c>
      <c r="F730" s="42">
        <f>E730*(1+C$1809)</f>
        <v>400.03913700000004</v>
      </c>
      <c r="G730" s="42">
        <f>D730*F730</f>
        <v>0</v>
      </c>
      <c r="H730" s="175"/>
      <c r="I730" s="246">
        <f>IF(D730&lt;&gt;0,1,0)</f>
        <v>0</v>
      </c>
    </row>
    <row r="731" spans="1:9" s="22" customFormat="1" ht="18.75" hidden="1" customHeight="1" x14ac:dyDescent="0.3">
      <c r="A731" s="94"/>
      <c r="B731" s="45"/>
      <c r="C731" s="41"/>
      <c r="D731" s="58"/>
      <c r="E731" s="42"/>
      <c r="F731" s="42"/>
      <c r="G731" s="44"/>
      <c r="H731" s="183"/>
      <c r="I731" s="246">
        <f>IF(I730=1,1,0)</f>
        <v>0</v>
      </c>
    </row>
    <row r="732" spans="1:9" s="22" customFormat="1" ht="31.5" hidden="1" customHeight="1" x14ac:dyDescent="0.3">
      <c r="A732" s="179" t="s">
        <v>769</v>
      </c>
      <c r="B732" s="51" t="s">
        <v>770</v>
      </c>
      <c r="C732" s="52" t="s">
        <v>27</v>
      </c>
      <c r="D732" s="42"/>
      <c r="E732" s="42">
        <f>'PS - ESCOLA'!E732</f>
        <v>109.58</v>
      </c>
      <c r="F732" s="42">
        <f>E732*(1+C$1809)</f>
        <v>134.421786</v>
      </c>
      <c r="G732" s="42">
        <f>D732*F732</f>
        <v>0</v>
      </c>
      <c r="H732" s="175"/>
      <c r="I732" s="246">
        <f>IF(D732&lt;&gt;0,1,0)</f>
        <v>0</v>
      </c>
    </row>
    <row r="733" spans="1:9" s="22" customFormat="1" ht="18.75" hidden="1" customHeight="1" x14ac:dyDescent="0.3">
      <c r="A733" s="179"/>
      <c r="B733" s="51"/>
      <c r="C733" s="52"/>
      <c r="D733" s="80"/>
      <c r="E733" s="42"/>
      <c r="F733" s="80"/>
      <c r="G733" s="80"/>
      <c r="H733" s="175"/>
      <c r="I733" s="246">
        <f>IF(I732=1,1,0)</f>
        <v>0</v>
      </c>
    </row>
    <row r="734" spans="1:9" s="22" customFormat="1" ht="31.5" hidden="1" customHeight="1" x14ac:dyDescent="0.3">
      <c r="A734" s="179" t="s">
        <v>771</v>
      </c>
      <c r="B734" s="51" t="s">
        <v>772</v>
      </c>
      <c r="C734" s="52" t="s">
        <v>27</v>
      </c>
      <c r="D734" s="42"/>
      <c r="E734" s="42">
        <f>'PS - ESCOLA'!E734</f>
        <v>127.85</v>
      </c>
      <c r="F734" s="42">
        <f>E734*(1+C$1809)</f>
        <v>156.833595</v>
      </c>
      <c r="G734" s="42">
        <f>D734*F734</f>
        <v>0</v>
      </c>
      <c r="H734" s="175"/>
      <c r="I734" s="246">
        <f>IF(D734&lt;&gt;0,1,0)</f>
        <v>0</v>
      </c>
    </row>
    <row r="735" spans="1:9" s="22" customFormat="1" ht="18.75" hidden="1" customHeight="1" x14ac:dyDescent="0.3">
      <c r="A735" s="179"/>
      <c r="B735" s="51"/>
      <c r="C735" s="52"/>
      <c r="D735" s="80"/>
      <c r="E735" s="42"/>
      <c r="F735" s="80"/>
      <c r="G735" s="80"/>
      <c r="H735" s="175"/>
      <c r="I735" s="246">
        <f>IF(I734=1,1,0)</f>
        <v>0</v>
      </c>
    </row>
    <row r="736" spans="1:9" s="22" customFormat="1" ht="31.5" hidden="1" customHeight="1" x14ac:dyDescent="0.3">
      <c r="A736" s="179" t="s">
        <v>773</v>
      </c>
      <c r="B736" s="51" t="s">
        <v>774</v>
      </c>
      <c r="C736" s="52" t="s">
        <v>27</v>
      </c>
      <c r="D736" s="42"/>
      <c r="E736" s="42">
        <f>'PS - ESCOLA'!E736</f>
        <v>159.81</v>
      </c>
      <c r="F736" s="42">
        <f>E736*(1+C$1809)</f>
        <v>196.03892700000003</v>
      </c>
      <c r="G736" s="42">
        <f>D736*F736</f>
        <v>0</v>
      </c>
      <c r="H736" s="175"/>
      <c r="I736" s="246">
        <f>IF(D736&lt;&gt;0,1,0)</f>
        <v>0</v>
      </c>
    </row>
    <row r="737" spans="1:9" s="22" customFormat="1" ht="18.75" hidden="1" customHeight="1" x14ac:dyDescent="0.3">
      <c r="A737" s="179"/>
      <c r="B737" s="51"/>
      <c r="C737" s="52"/>
      <c r="D737" s="80"/>
      <c r="E737" s="42"/>
      <c r="F737" s="80"/>
      <c r="G737" s="80"/>
      <c r="H737" s="175"/>
      <c r="I737" s="246">
        <f>IF(I736=1,1,0)</f>
        <v>0</v>
      </c>
    </row>
    <row r="738" spans="1:9" s="22" customFormat="1" ht="31.5" customHeight="1" x14ac:dyDescent="0.25">
      <c r="A738" s="179" t="s">
        <v>775</v>
      </c>
      <c r="B738" s="51" t="s">
        <v>776</v>
      </c>
      <c r="C738" s="52" t="s">
        <v>27</v>
      </c>
      <c r="D738" s="42">
        <v>12</v>
      </c>
      <c r="E738" s="42"/>
      <c r="F738" s="42">
        <f>E738*(1+C$1809)</f>
        <v>0</v>
      </c>
      <c r="G738" s="42">
        <f>D738*F738</f>
        <v>0</v>
      </c>
      <c r="H738" s="176" t="s">
        <v>1962</v>
      </c>
      <c r="I738" s="246">
        <f>IF(D738&lt;&gt;0,1,0)</f>
        <v>1</v>
      </c>
    </row>
    <row r="739" spans="1:9" s="22" customFormat="1" ht="18.75" customHeight="1" x14ac:dyDescent="0.25">
      <c r="A739" s="179"/>
      <c r="B739" s="51"/>
      <c r="C739" s="52"/>
      <c r="D739" s="80"/>
      <c r="E739" s="42"/>
      <c r="F739" s="80"/>
      <c r="G739" s="80"/>
      <c r="H739" s="175"/>
      <c r="I739" s="246">
        <f>IF(I738=1,1,0)</f>
        <v>1</v>
      </c>
    </row>
    <row r="740" spans="1:9" s="22" customFormat="1" ht="19.149999999999999" hidden="1" customHeight="1" x14ac:dyDescent="0.3">
      <c r="A740" s="179" t="s">
        <v>777</v>
      </c>
      <c r="B740" s="51" t="s">
        <v>778</v>
      </c>
      <c r="C740" s="52" t="s">
        <v>27</v>
      </c>
      <c r="D740" s="42"/>
      <c r="E740" s="42">
        <f>'PS - ESCOLA'!E740</f>
        <v>256.89999999999998</v>
      </c>
      <c r="F740" s="42">
        <f>E740*(1+C$1809)</f>
        <v>315.13923</v>
      </c>
      <c r="G740" s="42">
        <f>D740*F740</f>
        <v>0</v>
      </c>
      <c r="H740" s="175"/>
      <c r="I740" s="246">
        <f>IF(D740&lt;&gt;0,1,0)</f>
        <v>0</v>
      </c>
    </row>
    <row r="741" spans="1:9" s="22" customFormat="1" ht="19.149999999999999" hidden="1" customHeight="1" x14ac:dyDescent="0.3">
      <c r="A741" s="179"/>
      <c r="B741" s="51"/>
      <c r="C741" s="52"/>
      <c r="D741" s="80"/>
      <c r="E741" s="42"/>
      <c r="F741" s="80"/>
      <c r="G741" s="80"/>
      <c r="H741" s="175"/>
      <c r="I741" s="246">
        <f>IF(I740=1,1,0)</f>
        <v>0</v>
      </c>
    </row>
    <row r="742" spans="1:9" s="22" customFormat="1" ht="19.149999999999999" hidden="1" customHeight="1" x14ac:dyDescent="0.3">
      <c r="A742" s="179" t="s">
        <v>779</v>
      </c>
      <c r="B742" s="51" t="s">
        <v>780</v>
      </c>
      <c r="C742" s="52" t="s">
        <v>27</v>
      </c>
      <c r="D742" s="42"/>
      <c r="E742" s="42">
        <f>'PS - ESCOLA'!E742</f>
        <v>326.94</v>
      </c>
      <c r="F742" s="42">
        <f>E742*(1+C$1809)</f>
        <v>401.05729800000006</v>
      </c>
      <c r="G742" s="42">
        <f>D742*F742</f>
        <v>0</v>
      </c>
      <c r="H742" s="175"/>
      <c r="I742" s="246">
        <f>IF(D742&lt;&gt;0,1,0)</f>
        <v>0</v>
      </c>
    </row>
    <row r="743" spans="1:9" s="22" customFormat="1" ht="19.149999999999999" hidden="1" customHeight="1" x14ac:dyDescent="0.3">
      <c r="A743" s="94"/>
      <c r="B743" s="43"/>
      <c r="C743" s="41"/>
      <c r="D743" s="58"/>
      <c r="E743" s="42"/>
      <c r="F743" s="42"/>
      <c r="G743" s="44"/>
      <c r="H743" s="175"/>
      <c r="I743" s="246">
        <f>IF(I742=1,1,0)</f>
        <v>0</v>
      </c>
    </row>
    <row r="744" spans="1:9" s="22" customFormat="1" ht="19.149999999999999" hidden="1" customHeight="1" x14ac:dyDescent="0.3">
      <c r="A744" s="94" t="s">
        <v>781</v>
      </c>
      <c r="B744" s="51" t="s">
        <v>782</v>
      </c>
      <c r="C744" s="41" t="s">
        <v>27</v>
      </c>
      <c r="D744" s="42"/>
      <c r="E744" s="42">
        <f>'PS - ESCOLA'!E744</f>
        <v>77.34</v>
      </c>
      <c r="F744" s="42">
        <f>E744*(1+C$1809)</f>
        <v>94.872978000000018</v>
      </c>
      <c r="G744" s="42">
        <f>D744*F744</f>
        <v>0</v>
      </c>
      <c r="H744" s="175"/>
      <c r="I744" s="246">
        <f>IF(D744&lt;&gt;0,1,0)</f>
        <v>0</v>
      </c>
    </row>
    <row r="745" spans="1:9" s="22" customFormat="1" ht="19.149999999999999" hidden="1" customHeight="1" x14ac:dyDescent="0.3">
      <c r="A745" s="94"/>
      <c r="B745" s="53" t="s">
        <v>783</v>
      </c>
      <c r="C745" s="41"/>
      <c r="D745" s="58"/>
      <c r="E745" s="42"/>
      <c r="F745" s="42"/>
      <c r="G745" s="44"/>
      <c r="H745" s="175"/>
      <c r="I745" s="246">
        <f>IF(I744=1,1,0)</f>
        <v>0</v>
      </c>
    </row>
    <row r="746" spans="1:9" s="22" customFormat="1" ht="19.149999999999999" hidden="1" customHeight="1" x14ac:dyDescent="0.3">
      <c r="A746" s="94"/>
      <c r="B746" s="43"/>
      <c r="C746" s="41"/>
      <c r="D746" s="58"/>
      <c r="E746" s="42"/>
      <c r="F746" s="42"/>
      <c r="G746" s="44"/>
      <c r="H746" s="175"/>
      <c r="I746" s="246">
        <f>IF(I745=1,1,0)</f>
        <v>0</v>
      </c>
    </row>
    <row r="747" spans="1:9" s="22" customFormat="1" ht="19.149999999999999" customHeight="1" x14ac:dyDescent="0.25">
      <c r="A747" s="94" t="s">
        <v>784</v>
      </c>
      <c r="B747" s="57" t="s">
        <v>785</v>
      </c>
      <c r="C747" s="41"/>
      <c r="D747" s="58"/>
      <c r="E747" s="42"/>
      <c r="F747" s="42"/>
      <c r="G747" s="44"/>
      <c r="H747" s="175"/>
      <c r="I747" s="246">
        <f>IF(D748&lt;&gt;0,1,IF(D751&lt;&gt;0,1,IF(D754&lt;&gt;0,1,IF(D757&lt;&gt;0,1,IF(D760&lt;&gt;0,1,IF(D763&lt;&gt;0,1,IF(D766&lt;&gt;0,1,IF(D769&lt;&gt;0,1,0))))))))</f>
        <v>1</v>
      </c>
    </row>
    <row r="748" spans="1:9" s="22" customFormat="1" ht="31.5" customHeight="1" x14ac:dyDescent="0.25">
      <c r="A748" s="94" t="s">
        <v>786</v>
      </c>
      <c r="B748" s="45" t="s">
        <v>787</v>
      </c>
      <c r="C748" s="41" t="s">
        <v>27</v>
      </c>
      <c r="D748" s="42">
        <v>12</v>
      </c>
      <c r="E748" s="42"/>
      <c r="F748" s="42">
        <f>E748*(1+C$1809)</f>
        <v>0</v>
      </c>
      <c r="G748" s="42">
        <f>D748*F748</f>
        <v>0</v>
      </c>
      <c r="H748" s="176" t="s">
        <v>1962</v>
      </c>
      <c r="I748" s="246">
        <f>IF(D748&lt;&gt;0,1,0)</f>
        <v>1</v>
      </c>
    </row>
    <row r="749" spans="1:9" s="22" customFormat="1" ht="78.75" customHeight="1" x14ac:dyDescent="0.25">
      <c r="A749" s="94"/>
      <c r="B749" s="43" t="s">
        <v>1924</v>
      </c>
      <c r="C749" s="41"/>
      <c r="D749" s="58"/>
      <c r="E749" s="42"/>
      <c r="F749" s="42"/>
      <c r="G749" s="44"/>
      <c r="H749" s="175"/>
      <c r="I749" s="246">
        <f>IF(I748=1,1,0)</f>
        <v>1</v>
      </c>
    </row>
    <row r="750" spans="1:9" s="22" customFormat="1" ht="18.75" customHeight="1" x14ac:dyDescent="0.25">
      <c r="A750" s="94"/>
      <c r="B750" s="43"/>
      <c r="C750" s="41"/>
      <c r="D750" s="58"/>
      <c r="E750" s="42"/>
      <c r="F750" s="42"/>
      <c r="G750" s="44"/>
      <c r="H750" s="175"/>
      <c r="I750" s="246">
        <f>IF(I749=1,1,0)</f>
        <v>1</v>
      </c>
    </row>
    <row r="751" spans="1:9" s="22" customFormat="1" ht="18.75" hidden="1" customHeight="1" x14ac:dyDescent="0.3">
      <c r="A751" s="94" t="s">
        <v>788</v>
      </c>
      <c r="B751" s="45" t="s">
        <v>789</v>
      </c>
      <c r="C751" s="41" t="s">
        <v>27</v>
      </c>
      <c r="D751" s="42"/>
      <c r="E751" s="42">
        <f>'PS - ESCOLA'!E751</f>
        <v>26.84</v>
      </c>
      <c r="F751" s="42">
        <f>E751*(1+C$1809)</f>
        <v>32.924628000000006</v>
      </c>
      <c r="G751" s="42">
        <f>D751*F751</f>
        <v>0</v>
      </c>
      <c r="H751" s="175"/>
      <c r="I751" s="246">
        <f>IF(D751&lt;&gt;0,1,0)</f>
        <v>0</v>
      </c>
    </row>
    <row r="752" spans="1:9" s="22" customFormat="1" ht="63" hidden="1" customHeight="1" x14ac:dyDescent="0.3">
      <c r="A752" s="94"/>
      <c r="B752" s="43" t="s">
        <v>790</v>
      </c>
      <c r="C752" s="41"/>
      <c r="D752" s="58"/>
      <c r="E752" s="42"/>
      <c r="F752" s="42"/>
      <c r="G752" s="44"/>
      <c r="H752" s="175"/>
      <c r="I752" s="246">
        <f>IF(I751=1,1,0)</f>
        <v>0</v>
      </c>
    </row>
    <row r="753" spans="1:9" s="22" customFormat="1" ht="18.75" hidden="1" customHeight="1" x14ac:dyDescent="0.3">
      <c r="A753" s="94"/>
      <c r="B753" s="43"/>
      <c r="C753" s="41"/>
      <c r="D753" s="58"/>
      <c r="E753" s="42"/>
      <c r="F753" s="42"/>
      <c r="G753" s="44"/>
      <c r="H753" s="175"/>
      <c r="I753" s="246">
        <f>IF(I752=1,1,0)</f>
        <v>0</v>
      </c>
    </row>
    <row r="754" spans="1:9" s="22" customFormat="1" ht="18.75" hidden="1" customHeight="1" x14ac:dyDescent="0.3">
      <c r="A754" s="94" t="s">
        <v>791</v>
      </c>
      <c r="B754" s="45" t="s">
        <v>792</v>
      </c>
      <c r="C754" s="41" t="s">
        <v>27</v>
      </c>
      <c r="D754" s="42"/>
      <c r="E754" s="42">
        <f>'PS - ESCOLA'!E754</f>
        <v>43.33</v>
      </c>
      <c r="F754" s="42">
        <f>E754*(1+C$1809)</f>
        <v>53.152911000000003</v>
      </c>
      <c r="G754" s="42">
        <f>D754*F754</f>
        <v>0</v>
      </c>
      <c r="H754" s="175"/>
      <c r="I754" s="246">
        <f>IF(D754&lt;&gt;0,1,0)</f>
        <v>0</v>
      </c>
    </row>
    <row r="755" spans="1:9" s="22" customFormat="1" ht="63" hidden="1" customHeight="1" x14ac:dyDescent="0.3">
      <c r="A755" s="94"/>
      <c r="B755" s="43" t="s">
        <v>793</v>
      </c>
      <c r="C755" s="41"/>
      <c r="D755" s="58"/>
      <c r="E755" s="42"/>
      <c r="F755" s="42"/>
      <c r="G755" s="44"/>
      <c r="H755" s="175"/>
      <c r="I755" s="246">
        <f>IF(I754=1,1,0)</f>
        <v>0</v>
      </c>
    </row>
    <row r="756" spans="1:9" s="22" customFormat="1" ht="18.75" hidden="1" customHeight="1" x14ac:dyDescent="0.3">
      <c r="A756" s="94"/>
      <c r="B756" s="43"/>
      <c r="C756" s="41"/>
      <c r="D756" s="58"/>
      <c r="E756" s="42"/>
      <c r="F756" s="42"/>
      <c r="G756" s="44"/>
      <c r="H756" s="175"/>
      <c r="I756" s="246">
        <f>IF(I755=1,1,0)</f>
        <v>0</v>
      </c>
    </row>
    <row r="757" spans="1:9" s="22" customFormat="1" ht="18.75" hidden="1" customHeight="1" x14ac:dyDescent="0.3">
      <c r="A757" s="94" t="s">
        <v>794</v>
      </c>
      <c r="B757" s="45" t="s">
        <v>795</v>
      </c>
      <c r="C757" s="41" t="s">
        <v>27</v>
      </c>
      <c r="D757" s="42"/>
      <c r="E757" s="42">
        <f>'PS - ESCOLA'!E757</f>
        <v>59.6</v>
      </c>
      <c r="F757" s="42">
        <f>E757*(1+C$1809)</f>
        <v>73.111320000000006</v>
      </c>
      <c r="G757" s="42">
        <f>D757*F757</f>
        <v>0</v>
      </c>
      <c r="H757" s="175"/>
      <c r="I757" s="246">
        <f>IF(D757&lt;&gt;0,1,0)</f>
        <v>0</v>
      </c>
    </row>
    <row r="758" spans="1:9" s="22" customFormat="1" ht="63" hidden="1" customHeight="1" x14ac:dyDescent="0.3">
      <c r="A758" s="94"/>
      <c r="B758" s="43" t="s">
        <v>796</v>
      </c>
      <c r="C758" s="41"/>
      <c r="D758" s="58"/>
      <c r="E758" s="42"/>
      <c r="F758" s="42"/>
      <c r="G758" s="44"/>
      <c r="H758" s="175"/>
      <c r="I758" s="246">
        <f>IF(I757=1,1,0)</f>
        <v>0</v>
      </c>
    </row>
    <row r="759" spans="1:9" s="22" customFormat="1" ht="18.75" hidden="1" customHeight="1" x14ac:dyDescent="0.3">
      <c r="A759" s="94"/>
      <c r="B759" s="43"/>
      <c r="C759" s="41"/>
      <c r="D759" s="58"/>
      <c r="E759" s="42"/>
      <c r="F759" s="42"/>
      <c r="G759" s="44"/>
      <c r="H759" s="175"/>
      <c r="I759" s="246">
        <f>IF(I758=1,1,0)</f>
        <v>0</v>
      </c>
    </row>
    <row r="760" spans="1:9" s="22" customFormat="1" ht="31.5" customHeight="1" x14ac:dyDescent="0.25">
      <c r="A760" s="94" t="s">
        <v>797</v>
      </c>
      <c r="B760" s="71" t="s">
        <v>798</v>
      </c>
      <c r="C760" s="41" t="s">
        <v>27</v>
      </c>
      <c r="D760" s="42">
        <v>4</v>
      </c>
      <c r="E760" s="42"/>
      <c r="F760" s="42">
        <f>E760*(1+C$1809)</f>
        <v>0</v>
      </c>
      <c r="G760" s="42">
        <f>D760*F760</f>
        <v>0</v>
      </c>
      <c r="H760" s="176" t="s">
        <v>1962</v>
      </c>
      <c r="I760" s="246">
        <f>IF(D760&lt;&gt;0,1,0)</f>
        <v>1</v>
      </c>
    </row>
    <row r="761" spans="1:9" s="22" customFormat="1" ht="63" customHeight="1" x14ac:dyDescent="0.25">
      <c r="A761" s="94"/>
      <c r="B761" s="68" t="s">
        <v>799</v>
      </c>
      <c r="C761" s="41"/>
      <c r="D761" s="58"/>
      <c r="E761" s="42"/>
      <c r="F761" s="42"/>
      <c r="G761" s="44"/>
      <c r="H761" s="175"/>
      <c r="I761" s="246">
        <f>IF(I760=1,1,0)</f>
        <v>1</v>
      </c>
    </row>
    <row r="762" spans="1:9" s="22" customFormat="1" ht="18.75" customHeight="1" x14ac:dyDescent="0.25">
      <c r="A762" s="94"/>
      <c r="B762" s="68"/>
      <c r="C762" s="41"/>
      <c r="D762" s="58"/>
      <c r="E762" s="42"/>
      <c r="F762" s="42"/>
      <c r="G762" s="44"/>
      <c r="H762" s="175"/>
      <c r="I762" s="246">
        <f>IF(I761=1,1,0)</f>
        <v>1</v>
      </c>
    </row>
    <row r="763" spans="1:9" s="22" customFormat="1" ht="18.75" hidden="1" customHeight="1" x14ac:dyDescent="0.3">
      <c r="A763" s="94" t="s">
        <v>800</v>
      </c>
      <c r="B763" s="45" t="s">
        <v>801</v>
      </c>
      <c r="C763" s="41" t="s">
        <v>27</v>
      </c>
      <c r="D763" s="42"/>
      <c r="E763" s="42">
        <f>'PS - ESCOLA'!E763</f>
        <v>6.02</v>
      </c>
      <c r="F763" s="42">
        <f>E763*(1+C$1809)</f>
        <v>7.3847339999999999</v>
      </c>
      <c r="G763" s="42">
        <f>D763*F763</f>
        <v>0</v>
      </c>
      <c r="H763" s="175"/>
      <c r="I763" s="246">
        <f>IF(D763&lt;&gt;0,1,0)</f>
        <v>0</v>
      </c>
    </row>
    <row r="764" spans="1:9" s="22" customFormat="1" ht="31.5" hidden="1" customHeight="1" x14ac:dyDescent="0.3">
      <c r="A764" s="94"/>
      <c r="B764" s="43" t="s">
        <v>802</v>
      </c>
      <c r="C764" s="41"/>
      <c r="D764" s="58"/>
      <c r="E764" s="42"/>
      <c r="F764" s="42"/>
      <c r="G764" s="44"/>
      <c r="H764" s="175"/>
      <c r="I764" s="246">
        <f>IF(I763=1,1,0)</f>
        <v>0</v>
      </c>
    </row>
    <row r="765" spans="1:9" s="22" customFormat="1" ht="18.75" hidden="1" customHeight="1" x14ac:dyDescent="0.3">
      <c r="A765" s="94"/>
      <c r="B765" s="43"/>
      <c r="C765" s="41"/>
      <c r="D765" s="58"/>
      <c r="E765" s="42"/>
      <c r="F765" s="42"/>
      <c r="G765" s="44"/>
      <c r="H765" s="175"/>
      <c r="I765" s="246">
        <f>IF(I764=1,1,0)</f>
        <v>0</v>
      </c>
    </row>
    <row r="766" spans="1:9" s="22" customFormat="1" ht="18.75" hidden="1" customHeight="1" x14ac:dyDescent="0.3">
      <c r="A766" s="94" t="s">
        <v>803</v>
      </c>
      <c r="B766" s="45" t="s">
        <v>804</v>
      </c>
      <c r="C766" s="41" t="s">
        <v>27</v>
      </c>
      <c r="D766" s="42"/>
      <c r="E766" s="42">
        <f>'PS - ESCOLA'!E766</f>
        <v>8.23</v>
      </c>
      <c r="F766" s="42">
        <f>E766*(1+C$1809)</f>
        <v>10.095741000000002</v>
      </c>
      <c r="G766" s="42">
        <f>D766*F766</f>
        <v>0</v>
      </c>
      <c r="H766" s="175"/>
      <c r="I766" s="246">
        <f>IF(D766&lt;&gt;0,1,0)</f>
        <v>0</v>
      </c>
    </row>
    <row r="767" spans="1:9" s="22" customFormat="1" ht="31.5" hidden="1" customHeight="1" x14ac:dyDescent="0.3">
      <c r="A767" s="94"/>
      <c r="B767" s="43" t="s">
        <v>802</v>
      </c>
      <c r="C767" s="41"/>
      <c r="D767" s="58"/>
      <c r="E767" s="42"/>
      <c r="F767" s="42"/>
      <c r="G767" s="44"/>
      <c r="H767" s="175"/>
      <c r="I767" s="246">
        <f>IF(I766=1,1,0)</f>
        <v>0</v>
      </c>
    </row>
    <row r="768" spans="1:9" s="22" customFormat="1" ht="18.75" hidden="1" customHeight="1" x14ac:dyDescent="0.3">
      <c r="A768" s="94"/>
      <c r="B768" s="43"/>
      <c r="C768" s="41"/>
      <c r="D768" s="58"/>
      <c r="E768" s="42"/>
      <c r="F768" s="42"/>
      <c r="G768" s="44"/>
      <c r="H768" s="175"/>
      <c r="I768" s="246">
        <f>IF(I767=1,1,0)</f>
        <v>0</v>
      </c>
    </row>
    <row r="769" spans="1:9" s="22" customFormat="1" ht="18.75" customHeight="1" x14ac:dyDescent="0.25">
      <c r="A769" s="94" t="s">
        <v>805</v>
      </c>
      <c r="B769" s="57" t="s">
        <v>806</v>
      </c>
      <c r="C769" s="41"/>
      <c r="D769" s="58"/>
      <c r="E769" s="42"/>
      <c r="F769" s="42"/>
      <c r="G769" s="44"/>
      <c r="H769" s="175"/>
      <c r="I769" s="246">
        <f>IF(D772&lt;&gt;0,1,IF(D774&lt;&gt;0,1,IF(D776&lt;&gt;0,1,IF(D778&lt;&gt;0,1,IF(D780&lt;&gt;0,1,IF(D782&lt;&gt;0,1,IF(D784&lt;&gt;0,1,IF(D786&lt;&gt;0,1,0))))))))+IF(D788&lt;&gt;0,1,IF(D790&lt;&gt;0,1,IF(D792&lt;&gt;0,1,IF(D794&lt;&gt;0,1,IF(D796&lt;&gt;0,1,0)))))</f>
        <v>2</v>
      </c>
    </row>
    <row r="770" spans="1:9" s="22" customFormat="1" ht="104.45" hidden="1" customHeight="1" x14ac:dyDescent="0.3">
      <c r="A770" s="94"/>
      <c r="B770" s="43" t="s">
        <v>807</v>
      </c>
      <c r="C770" s="41"/>
      <c r="D770" s="58"/>
      <c r="E770" s="42"/>
      <c r="F770" s="42"/>
      <c r="G770" s="44"/>
      <c r="H770" s="175"/>
      <c r="I770" s="246">
        <f>IF(I769=1,1,0)</f>
        <v>0</v>
      </c>
    </row>
    <row r="771" spans="1:9" s="22" customFormat="1" ht="18.75" hidden="1" customHeight="1" x14ac:dyDescent="0.3">
      <c r="A771" s="94"/>
      <c r="B771" s="57"/>
      <c r="C771" s="41"/>
      <c r="D771" s="58"/>
      <c r="E771" s="42"/>
      <c r="F771" s="42"/>
      <c r="G771" s="44"/>
      <c r="H771" s="175"/>
      <c r="I771" s="246">
        <f>IF(I770=1,1,0)</f>
        <v>0</v>
      </c>
    </row>
    <row r="772" spans="1:9" s="22" customFormat="1" ht="31.5" customHeight="1" x14ac:dyDescent="0.25">
      <c r="A772" s="94" t="s">
        <v>808</v>
      </c>
      <c r="B772" s="45" t="s">
        <v>809</v>
      </c>
      <c r="C772" s="41" t="s">
        <v>27</v>
      </c>
      <c r="D772" s="42">
        <v>3</v>
      </c>
      <c r="E772" s="42"/>
      <c r="F772" s="42">
        <f>E772*(1+C$1809)</f>
        <v>0</v>
      </c>
      <c r="G772" s="42">
        <f>D772*F772</f>
        <v>0</v>
      </c>
      <c r="H772" s="176" t="s">
        <v>1962</v>
      </c>
      <c r="I772" s="246">
        <f>IF(D772&lt;&gt;0,1,0)</f>
        <v>1</v>
      </c>
    </row>
    <row r="773" spans="1:9" s="22" customFormat="1" ht="18.75" customHeight="1" x14ac:dyDescent="0.25">
      <c r="A773" s="94"/>
      <c r="B773" s="43"/>
      <c r="C773" s="41"/>
      <c r="D773" s="58"/>
      <c r="E773" s="42"/>
      <c r="F773" s="42"/>
      <c r="G773" s="44"/>
      <c r="H773" s="175"/>
      <c r="I773" s="246">
        <f>IF(I772=1,1,0)</f>
        <v>1</v>
      </c>
    </row>
    <row r="774" spans="1:9" s="22" customFormat="1" ht="18.75" hidden="1" customHeight="1" x14ac:dyDescent="0.3">
      <c r="A774" s="94" t="s">
        <v>810</v>
      </c>
      <c r="B774" s="45" t="s">
        <v>811</v>
      </c>
      <c r="C774" s="41" t="s">
        <v>27</v>
      </c>
      <c r="D774" s="42"/>
      <c r="E774" s="42">
        <f>'PS - ESCOLA'!E774</f>
        <v>29.24</v>
      </c>
      <c r="F774" s="42">
        <f>E774*(1+C$1809)</f>
        <v>35.868708000000005</v>
      </c>
      <c r="G774" s="42">
        <f>D774*F774</f>
        <v>0</v>
      </c>
      <c r="H774" s="175"/>
      <c r="I774" s="246">
        <f>IF(D774&lt;&gt;0,1,0)</f>
        <v>0</v>
      </c>
    </row>
    <row r="775" spans="1:9" s="22" customFormat="1" ht="18.75" hidden="1" customHeight="1" x14ac:dyDescent="0.3">
      <c r="A775" s="94"/>
      <c r="B775" s="43"/>
      <c r="C775" s="41"/>
      <c r="D775" s="58"/>
      <c r="E775" s="42"/>
      <c r="F775" s="42"/>
      <c r="G775" s="44"/>
      <c r="H775" s="175"/>
      <c r="I775" s="246">
        <f>IF(I774=1,1,0)</f>
        <v>0</v>
      </c>
    </row>
    <row r="776" spans="1:9" s="22" customFormat="1" ht="18.75" hidden="1" customHeight="1" x14ac:dyDescent="0.3">
      <c r="A776" s="94" t="s">
        <v>812</v>
      </c>
      <c r="B776" s="45" t="s">
        <v>813</v>
      </c>
      <c r="C776" s="41" t="s">
        <v>27</v>
      </c>
      <c r="D776" s="42"/>
      <c r="E776" s="42">
        <f>'PS - ESCOLA'!E776</f>
        <v>51.95</v>
      </c>
      <c r="F776" s="42">
        <f>E776*(1+C$1809)</f>
        <v>63.72706500000001</v>
      </c>
      <c r="G776" s="42">
        <f>D776*F776</f>
        <v>0</v>
      </c>
      <c r="H776" s="175"/>
      <c r="I776" s="246">
        <f>IF(D776&lt;&gt;0,1,0)</f>
        <v>0</v>
      </c>
    </row>
    <row r="777" spans="1:9" s="22" customFormat="1" ht="18.75" hidden="1" customHeight="1" x14ac:dyDescent="0.3">
      <c r="A777" s="94"/>
      <c r="B777" s="43"/>
      <c r="C777" s="41"/>
      <c r="D777" s="58"/>
      <c r="E777" s="42"/>
      <c r="F777" s="42"/>
      <c r="G777" s="44"/>
      <c r="H777" s="175"/>
      <c r="I777" s="246">
        <f>IF(I776=1,1,0)</f>
        <v>0</v>
      </c>
    </row>
    <row r="778" spans="1:9" s="22" customFormat="1" ht="18.75" hidden="1" customHeight="1" x14ac:dyDescent="0.3">
      <c r="A778" s="94" t="s">
        <v>814</v>
      </c>
      <c r="B778" s="45" t="s">
        <v>815</v>
      </c>
      <c r="C778" s="41" t="s">
        <v>27</v>
      </c>
      <c r="D778" s="42"/>
      <c r="E778" s="42">
        <f>'PS - ESCOLA'!E778</f>
        <v>53.81</v>
      </c>
      <c r="F778" s="42">
        <f>E778*(1+C$1809)</f>
        <v>66.008727000000007</v>
      </c>
      <c r="G778" s="42">
        <f>D778*F778</f>
        <v>0</v>
      </c>
      <c r="H778" s="175"/>
      <c r="I778" s="246">
        <f>IF(D778&lt;&gt;0,1,0)</f>
        <v>0</v>
      </c>
    </row>
    <row r="779" spans="1:9" s="22" customFormat="1" ht="18.75" hidden="1" customHeight="1" x14ac:dyDescent="0.3">
      <c r="A779" s="94"/>
      <c r="B779" s="43"/>
      <c r="C779" s="41"/>
      <c r="D779" s="58"/>
      <c r="E779" s="42"/>
      <c r="F779" s="42"/>
      <c r="G779" s="44"/>
      <c r="H779" s="175"/>
      <c r="I779" s="246">
        <f>IF(I778=1,1,0)</f>
        <v>0</v>
      </c>
    </row>
    <row r="780" spans="1:9" s="22" customFormat="1" ht="18.75" hidden="1" customHeight="1" x14ac:dyDescent="0.3">
      <c r="A780" s="94" t="s">
        <v>816</v>
      </c>
      <c r="B780" s="45" t="s">
        <v>817</v>
      </c>
      <c r="C780" s="41" t="s">
        <v>27</v>
      </c>
      <c r="D780" s="42"/>
      <c r="E780" s="42">
        <f>'PS - ESCOLA'!E780</f>
        <v>123.82</v>
      </c>
      <c r="F780" s="42">
        <f>E780*(1+C$1809)</f>
        <v>151.889994</v>
      </c>
      <c r="G780" s="42">
        <f>D780*F780</f>
        <v>0</v>
      </c>
      <c r="H780" s="175"/>
      <c r="I780" s="246">
        <f>IF(D780&lt;&gt;0,1,0)</f>
        <v>0</v>
      </c>
    </row>
    <row r="781" spans="1:9" s="22" customFormat="1" ht="18.75" hidden="1" customHeight="1" x14ac:dyDescent="0.3">
      <c r="A781" s="94"/>
      <c r="B781" s="43"/>
      <c r="C781" s="41"/>
      <c r="D781" s="58"/>
      <c r="E781" s="42"/>
      <c r="F781" s="42"/>
      <c r="G781" s="44"/>
      <c r="H781" s="175"/>
      <c r="I781" s="246">
        <f>IF(I780=1,1,0)</f>
        <v>0</v>
      </c>
    </row>
    <row r="782" spans="1:9" s="22" customFormat="1" ht="18.75" hidden="1" customHeight="1" x14ac:dyDescent="0.3">
      <c r="A782" s="94" t="s">
        <v>818</v>
      </c>
      <c r="B782" s="45" t="s">
        <v>819</v>
      </c>
      <c r="C782" s="41" t="s">
        <v>27</v>
      </c>
      <c r="D782" s="42"/>
      <c r="E782" s="42">
        <f>'PS - ESCOLA'!E782</f>
        <v>333.8</v>
      </c>
      <c r="F782" s="42">
        <f>E782*(1+C$1809)</f>
        <v>409.47246000000007</v>
      </c>
      <c r="G782" s="42">
        <f>D782*F782</f>
        <v>0</v>
      </c>
      <c r="H782" s="175"/>
      <c r="I782" s="246">
        <f>IF(D782&lt;&gt;0,1,0)</f>
        <v>0</v>
      </c>
    </row>
    <row r="783" spans="1:9" s="22" customFormat="1" ht="18.75" hidden="1" customHeight="1" x14ac:dyDescent="0.3">
      <c r="A783" s="94"/>
      <c r="B783" s="43"/>
      <c r="C783" s="41"/>
      <c r="D783" s="58"/>
      <c r="E783" s="42"/>
      <c r="F783" s="42"/>
      <c r="G783" s="44"/>
      <c r="H783" s="175"/>
      <c r="I783" s="246">
        <f>IF(I782=1,1,0)</f>
        <v>0</v>
      </c>
    </row>
    <row r="784" spans="1:9" s="22" customFormat="1" ht="31.5" customHeight="1" x14ac:dyDescent="0.25">
      <c r="A784" s="179" t="s">
        <v>820</v>
      </c>
      <c r="B784" s="51" t="s">
        <v>821</v>
      </c>
      <c r="C784" s="52" t="s">
        <v>27</v>
      </c>
      <c r="D784" s="42">
        <v>1</v>
      </c>
      <c r="E784" s="42"/>
      <c r="F784" s="42">
        <f>E784*(1+C$1809)</f>
        <v>0</v>
      </c>
      <c r="G784" s="42">
        <f>D784*F784</f>
        <v>0</v>
      </c>
      <c r="H784" s="176" t="s">
        <v>1962</v>
      </c>
      <c r="I784" s="246">
        <f>IF(D784&lt;&gt;0,1,0)</f>
        <v>1</v>
      </c>
    </row>
    <row r="785" spans="1:9" s="22" customFormat="1" ht="18.75" customHeight="1" x14ac:dyDescent="0.25">
      <c r="A785" s="179"/>
      <c r="B785" s="98"/>
      <c r="C785" s="52"/>
      <c r="D785" s="58"/>
      <c r="E785" s="42"/>
      <c r="F785" s="42"/>
      <c r="G785" s="44"/>
      <c r="H785" s="175"/>
      <c r="I785" s="246">
        <f>IF(I784=1,1,0)</f>
        <v>1</v>
      </c>
    </row>
    <row r="786" spans="1:9" s="22" customFormat="1" ht="31.5" hidden="1" customHeight="1" x14ac:dyDescent="0.3">
      <c r="A786" s="179" t="s">
        <v>822</v>
      </c>
      <c r="B786" s="51" t="s">
        <v>823</v>
      </c>
      <c r="C786" s="52" t="s">
        <v>27</v>
      </c>
      <c r="D786" s="42"/>
      <c r="E786" s="42">
        <f>'PS - ESCOLA'!E786</f>
        <v>129.94</v>
      </c>
      <c r="F786" s="42">
        <f>E786*(1+C$1809)</f>
        <v>159.39739800000001</v>
      </c>
      <c r="G786" s="42">
        <f>D786*F786</f>
        <v>0</v>
      </c>
      <c r="H786" s="175"/>
      <c r="I786" s="246">
        <f>IF(D786&lt;&gt;0,1,0)</f>
        <v>0</v>
      </c>
    </row>
    <row r="787" spans="1:9" s="22" customFormat="1" ht="18.75" hidden="1" customHeight="1" x14ac:dyDescent="0.3">
      <c r="A787" s="179"/>
      <c r="B787" s="53"/>
      <c r="C787" s="52"/>
      <c r="D787" s="58"/>
      <c r="E787" s="42"/>
      <c r="F787" s="42"/>
      <c r="G787" s="44"/>
      <c r="H787" s="175"/>
      <c r="I787" s="246">
        <f>IF(I786=1,1,0)</f>
        <v>0</v>
      </c>
    </row>
    <row r="788" spans="1:9" s="22" customFormat="1" ht="31.5" hidden="1" customHeight="1" x14ac:dyDescent="0.3">
      <c r="A788" s="179" t="s">
        <v>824</v>
      </c>
      <c r="B788" s="51" t="s">
        <v>825</v>
      </c>
      <c r="C788" s="52" t="s">
        <v>27</v>
      </c>
      <c r="D788" s="42"/>
      <c r="E788" s="42">
        <f>'PS - ESCOLA'!E788</f>
        <v>149.1</v>
      </c>
      <c r="F788" s="42">
        <f>E788*(1+C$1809)</f>
        <v>182.90097</v>
      </c>
      <c r="G788" s="42">
        <f>D788*F788</f>
        <v>0</v>
      </c>
      <c r="H788" s="175"/>
      <c r="I788" s="246">
        <f>IF(D788&lt;&gt;0,1,0)</f>
        <v>0</v>
      </c>
    </row>
    <row r="789" spans="1:9" s="22" customFormat="1" ht="18.75" hidden="1" customHeight="1" x14ac:dyDescent="0.3">
      <c r="A789" s="94"/>
      <c r="B789" s="43"/>
      <c r="C789" s="41"/>
      <c r="D789" s="58"/>
      <c r="E789" s="42"/>
      <c r="F789" s="42"/>
      <c r="G789" s="44"/>
      <c r="H789" s="175"/>
      <c r="I789" s="246">
        <f>IF(I788=1,1,0)</f>
        <v>0</v>
      </c>
    </row>
    <row r="790" spans="1:9" s="22" customFormat="1" ht="18.75" hidden="1" customHeight="1" x14ac:dyDescent="0.3">
      <c r="A790" s="179" t="s">
        <v>826</v>
      </c>
      <c r="B790" s="51" t="s">
        <v>827</v>
      </c>
      <c r="C790" s="52" t="s">
        <v>27</v>
      </c>
      <c r="D790" s="42"/>
      <c r="E790" s="42">
        <f>'PS - ESCOLA'!E790</f>
        <v>79.73</v>
      </c>
      <c r="F790" s="42">
        <f>E790*(1+C$1809)</f>
        <v>97.804791000000009</v>
      </c>
      <c r="G790" s="42">
        <f>D790*F790</f>
        <v>0</v>
      </c>
      <c r="H790" s="175"/>
      <c r="I790" s="246">
        <f>IF(D790&lt;&gt;0,1,0)</f>
        <v>0</v>
      </c>
    </row>
    <row r="791" spans="1:9" s="22" customFormat="1" ht="18.75" hidden="1" customHeight="1" x14ac:dyDescent="0.3">
      <c r="A791" s="179"/>
      <c r="B791" s="51"/>
      <c r="C791" s="41"/>
      <c r="D791" s="58"/>
      <c r="E791" s="42"/>
      <c r="F791" s="42"/>
      <c r="G791" s="44"/>
      <c r="H791" s="175"/>
      <c r="I791" s="246">
        <f>IF(I790=1,1,0)</f>
        <v>0</v>
      </c>
    </row>
    <row r="792" spans="1:9" s="22" customFormat="1" ht="18.75" hidden="1" customHeight="1" x14ac:dyDescent="0.3">
      <c r="A792" s="179" t="s">
        <v>828</v>
      </c>
      <c r="B792" s="51" t="s">
        <v>829</v>
      </c>
      <c r="C792" s="52" t="s">
        <v>27</v>
      </c>
      <c r="D792" s="42"/>
      <c r="E792" s="42">
        <f>'PS - ESCOLA'!E792</f>
        <v>63.88</v>
      </c>
      <c r="F792" s="42">
        <f>E792*(1+C$1809)</f>
        <v>78.361596000000006</v>
      </c>
      <c r="G792" s="42">
        <f>D792*F792</f>
        <v>0</v>
      </c>
      <c r="H792" s="175"/>
      <c r="I792" s="246">
        <f>IF(D792&lt;&gt;0,1,0)</f>
        <v>0</v>
      </c>
    </row>
    <row r="793" spans="1:9" s="22" customFormat="1" ht="18.75" hidden="1" customHeight="1" x14ac:dyDescent="0.3">
      <c r="A793" s="179"/>
      <c r="B793" s="51"/>
      <c r="C793" s="41"/>
      <c r="D793" s="58"/>
      <c r="E793" s="42"/>
      <c r="F793" s="42"/>
      <c r="G793" s="44"/>
      <c r="H793" s="175"/>
      <c r="I793" s="246">
        <f>IF(I792=1,1,0)</f>
        <v>0</v>
      </c>
    </row>
    <row r="794" spans="1:9" s="22" customFormat="1" ht="31.5" customHeight="1" x14ac:dyDescent="0.25">
      <c r="A794" s="179" t="s">
        <v>830</v>
      </c>
      <c r="B794" s="51" t="s">
        <v>831</v>
      </c>
      <c r="C794" s="52" t="s">
        <v>27</v>
      </c>
      <c r="D794" s="42">
        <v>4</v>
      </c>
      <c r="E794" s="42"/>
      <c r="F794" s="42">
        <f>E794*(1+C$1809)</f>
        <v>0</v>
      </c>
      <c r="G794" s="42">
        <f>D794*F794</f>
        <v>0</v>
      </c>
      <c r="H794" s="176" t="s">
        <v>1962</v>
      </c>
      <c r="I794" s="246">
        <f>IF(D794&lt;&gt;0,1,0)</f>
        <v>1</v>
      </c>
    </row>
    <row r="795" spans="1:9" s="22" customFormat="1" ht="18.75" customHeight="1" x14ac:dyDescent="0.25">
      <c r="A795" s="179"/>
      <c r="B795" s="51"/>
      <c r="C795" s="41"/>
      <c r="D795" s="58"/>
      <c r="E795" s="42"/>
      <c r="F795" s="42"/>
      <c r="G795" s="44"/>
      <c r="H795" s="175"/>
      <c r="I795" s="246">
        <f>IF(I794=1,1,0)</f>
        <v>1</v>
      </c>
    </row>
    <row r="796" spans="1:9" s="22" customFormat="1" ht="18.75" hidden="1" customHeight="1" x14ac:dyDescent="0.3">
      <c r="A796" s="179" t="s">
        <v>832</v>
      </c>
      <c r="B796" s="51" t="s">
        <v>833</v>
      </c>
      <c r="C796" s="52" t="s">
        <v>27</v>
      </c>
      <c r="D796" s="42"/>
      <c r="E796" s="42">
        <f>'PS - ESCOLA'!E796</f>
        <v>108.88</v>
      </c>
      <c r="F796" s="42">
        <f>E796*(1+C$1809)</f>
        <v>133.563096</v>
      </c>
      <c r="G796" s="42">
        <f>D796*F796</f>
        <v>0</v>
      </c>
      <c r="H796" s="175"/>
      <c r="I796" s="246">
        <f>IF(D796&lt;&gt;0,1,0)</f>
        <v>0</v>
      </c>
    </row>
    <row r="797" spans="1:9" s="22" customFormat="1" ht="18.75" hidden="1" customHeight="1" x14ac:dyDescent="0.3">
      <c r="A797" s="94"/>
      <c r="B797" s="43"/>
      <c r="C797" s="41"/>
      <c r="D797" s="58"/>
      <c r="E797" s="42"/>
      <c r="F797" s="42"/>
      <c r="G797" s="44"/>
      <c r="H797" s="175"/>
      <c r="I797" s="246">
        <f>IF(I796=1,1,0)</f>
        <v>0</v>
      </c>
    </row>
    <row r="798" spans="1:9" s="22" customFormat="1" ht="18.75" customHeight="1" x14ac:dyDescent="0.25">
      <c r="A798" s="94" t="s">
        <v>834</v>
      </c>
      <c r="B798" s="57" t="s">
        <v>835</v>
      </c>
      <c r="C798" s="41"/>
      <c r="D798" s="58"/>
      <c r="E798" s="42"/>
      <c r="F798" s="42"/>
      <c r="G798" s="44"/>
      <c r="H798" s="175"/>
      <c r="I798" s="246">
        <f>IF(D801&lt;&gt;0,1,IF(D803&lt;&gt;0,1,IF(D805&lt;&gt;0,1,IF(D807&lt;&gt;0,1,0))))</f>
        <v>1</v>
      </c>
    </row>
    <row r="799" spans="1:9" s="22" customFormat="1" ht="78.75" customHeight="1" x14ac:dyDescent="0.25">
      <c r="A799" s="94"/>
      <c r="B799" s="43" t="s">
        <v>836</v>
      </c>
      <c r="C799" s="41"/>
      <c r="D799" s="58"/>
      <c r="E799" s="42"/>
      <c r="F799" s="42"/>
      <c r="G799" s="44"/>
      <c r="H799" s="175"/>
      <c r="I799" s="246">
        <f>IF(I798=1,1,0)</f>
        <v>1</v>
      </c>
    </row>
    <row r="800" spans="1:9" s="22" customFormat="1" ht="18.75" customHeight="1" x14ac:dyDescent="0.25">
      <c r="A800" s="94"/>
      <c r="B800" s="57"/>
      <c r="C800" s="41"/>
      <c r="D800" s="58"/>
      <c r="E800" s="42"/>
      <c r="F800" s="42"/>
      <c r="G800" s="44"/>
      <c r="H800" s="175"/>
      <c r="I800" s="246">
        <f>IF(I799=1,1,0)</f>
        <v>1</v>
      </c>
    </row>
    <row r="801" spans="1:9" s="22" customFormat="1" ht="18.75" hidden="1" customHeight="1" x14ac:dyDescent="0.3">
      <c r="A801" s="94" t="s">
        <v>837</v>
      </c>
      <c r="B801" s="45" t="s">
        <v>838</v>
      </c>
      <c r="C801" s="41" t="s">
        <v>23</v>
      </c>
      <c r="D801" s="42"/>
      <c r="E801" s="42">
        <f>'PS - ESCOLA'!E801</f>
        <v>5.71</v>
      </c>
      <c r="F801" s="42">
        <f>E801*(1+C$1809)</f>
        <v>7.0044570000000004</v>
      </c>
      <c r="G801" s="42">
        <f>D801*F801</f>
        <v>0</v>
      </c>
      <c r="H801" s="175"/>
      <c r="I801" s="246">
        <f>IF(D801&lt;&gt;0,1,0)</f>
        <v>0</v>
      </c>
    </row>
    <row r="802" spans="1:9" s="22" customFormat="1" ht="18.75" hidden="1" customHeight="1" x14ac:dyDescent="0.3">
      <c r="A802" s="94"/>
      <c r="B802" s="43"/>
      <c r="C802" s="41"/>
      <c r="D802" s="58"/>
      <c r="E802" s="42"/>
      <c r="F802" s="42"/>
      <c r="G802" s="44"/>
      <c r="H802" s="175"/>
      <c r="I802" s="246">
        <f>IF(I801=1,1,0)</f>
        <v>0</v>
      </c>
    </row>
    <row r="803" spans="1:9" s="22" customFormat="1" ht="31.5" customHeight="1" x14ac:dyDescent="0.25">
      <c r="A803" s="94" t="s">
        <v>839</v>
      </c>
      <c r="B803" s="45" t="s">
        <v>840</v>
      </c>
      <c r="C803" s="41" t="s">
        <v>23</v>
      </c>
      <c r="D803" s="42">
        <v>1290</v>
      </c>
      <c r="E803" s="42"/>
      <c r="F803" s="42">
        <f>E803*(1+C$1809)</f>
        <v>0</v>
      </c>
      <c r="G803" s="42">
        <f>D803*F803</f>
        <v>0</v>
      </c>
      <c r="H803" s="176" t="s">
        <v>1962</v>
      </c>
      <c r="I803" s="246">
        <f>IF(D803&lt;&gt;0,1,0)</f>
        <v>1</v>
      </c>
    </row>
    <row r="804" spans="1:9" s="22" customFormat="1" ht="18.75" customHeight="1" x14ac:dyDescent="0.25">
      <c r="A804" s="94"/>
      <c r="B804" s="43"/>
      <c r="C804" s="41"/>
      <c r="D804" s="58"/>
      <c r="E804" s="42"/>
      <c r="F804" s="42"/>
      <c r="G804" s="44"/>
      <c r="H804" s="175"/>
      <c r="I804" s="246">
        <f>IF(I803=1,1,0)</f>
        <v>1</v>
      </c>
    </row>
    <row r="805" spans="1:9" s="22" customFormat="1" ht="18.75" hidden="1" customHeight="1" x14ac:dyDescent="0.3">
      <c r="A805" s="94" t="s">
        <v>841</v>
      </c>
      <c r="B805" s="45" t="s">
        <v>842</v>
      </c>
      <c r="C805" s="41" t="s">
        <v>23</v>
      </c>
      <c r="D805" s="42"/>
      <c r="E805" s="42">
        <f>'PS - ESCOLA'!E805</f>
        <v>7.75</v>
      </c>
      <c r="F805" s="42">
        <f>E805*(1+C$1809)</f>
        <v>9.5069250000000007</v>
      </c>
      <c r="G805" s="42">
        <f>D805*F805</f>
        <v>0</v>
      </c>
      <c r="H805" s="175"/>
      <c r="I805" s="246">
        <f>IF(D805&lt;&gt;0,1,0)</f>
        <v>0</v>
      </c>
    </row>
    <row r="806" spans="1:9" s="22" customFormat="1" ht="18.75" hidden="1" customHeight="1" x14ac:dyDescent="0.3">
      <c r="A806" s="94"/>
      <c r="B806" s="43"/>
      <c r="C806" s="41"/>
      <c r="D806" s="58"/>
      <c r="E806" s="42"/>
      <c r="F806" s="42"/>
      <c r="G806" s="44"/>
      <c r="H806" s="175"/>
      <c r="I806" s="246">
        <f>IF(I805=1,1,0)</f>
        <v>0</v>
      </c>
    </row>
    <row r="807" spans="1:9" s="22" customFormat="1" ht="18.75" hidden="1" customHeight="1" x14ac:dyDescent="0.3">
      <c r="A807" s="94" t="s">
        <v>843</v>
      </c>
      <c r="B807" s="45" t="s">
        <v>844</v>
      </c>
      <c r="C807" s="41" t="s">
        <v>23</v>
      </c>
      <c r="D807" s="42"/>
      <c r="E807" s="42">
        <f>'PS - ESCOLA'!E807</f>
        <v>9.0299999999999994</v>
      </c>
      <c r="F807" s="42">
        <f>E807*(1+C$1809)</f>
        <v>11.077101000000001</v>
      </c>
      <c r="G807" s="42">
        <f>D807*F807</f>
        <v>0</v>
      </c>
      <c r="H807" s="175"/>
      <c r="I807" s="246">
        <f>IF(D807&lt;&gt;0,1,0)</f>
        <v>0</v>
      </c>
    </row>
    <row r="808" spans="1:9" s="22" customFormat="1" ht="18.75" hidden="1" customHeight="1" x14ac:dyDescent="0.3">
      <c r="A808" s="94"/>
      <c r="B808" s="43"/>
      <c r="C808" s="41"/>
      <c r="D808" s="58"/>
      <c r="E808" s="42"/>
      <c r="F808" s="42"/>
      <c r="G808" s="44"/>
      <c r="H808" s="175"/>
      <c r="I808" s="246">
        <f>IF(I807=1,1,0)</f>
        <v>0</v>
      </c>
    </row>
    <row r="809" spans="1:9" s="22" customFormat="1" ht="18.75" hidden="1" customHeight="1" x14ac:dyDescent="0.3">
      <c r="A809" s="94" t="s">
        <v>845</v>
      </c>
      <c r="B809" s="57" t="s">
        <v>846</v>
      </c>
      <c r="C809" s="41"/>
      <c r="D809" s="58"/>
      <c r="E809" s="42"/>
      <c r="F809" s="42"/>
      <c r="G809" s="44"/>
      <c r="H809" s="175"/>
      <c r="I809" s="246">
        <f>IF(D812&lt;&gt;0,1,IF(D814&lt;&gt;0,1,IF(D816&lt;&gt;0,1,IF(D818&lt;&gt;0,1,IF(D820&lt;&gt;0,1,IF(D822&lt;&gt;0,1,IF(D824&lt;&gt;0,1,0)))))))</f>
        <v>0</v>
      </c>
    </row>
    <row r="810" spans="1:9" s="22" customFormat="1" ht="78.75" hidden="1" customHeight="1" x14ac:dyDescent="0.3">
      <c r="A810" s="94"/>
      <c r="B810" s="43" t="s">
        <v>847</v>
      </c>
      <c r="C810" s="41"/>
      <c r="D810" s="58"/>
      <c r="E810" s="42"/>
      <c r="F810" s="42"/>
      <c r="G810" s="44"/>
      <c r="H810" s="175"/>
      <c r="I810" s="246">
        <f>IF(I809=1,1,0)</f>
        <v>0</v>
      </c>
    </row>
    <row r="811" spans="1:9" s="22" customFormat="1" ht="18.75" hidden="1" customHeight="1" x14ac:dyDescent="0.3">
      <c r="A811" s="94"/>
      <c r="B811" s="43"/>
      <c r="C811" s="41"/>
      <c r="D811" s="58"/>
      <c r="E811" s="42"/>
      <c r="F811" s="42"/>
      <c r="G811" s="44"/>
      <c r="H811" s="175"/>
      <c r="I811" s="246">
        <f>IF(I810=1,1,0)</f>
        <v>0</v>
      </c>
    </row>
    <row r="812" spans="1:9" s="22" customFormat="1" ht="18.75" hidden="1" customHeight="1" x14ac:dyDescent="0.3">
      <c r="A812" s="94" t="s">
        <v>848</v>
      </c>
      <c r="B812" s="45" t="s">
        <v>849</v>
      </c>
      <c r="C812" s="41" t="s">
        <v>23</v>
      </c>
      <c r="D812" s="42"/>
      <c r="E812" s="42">
        <f>'PS - ESCOLA'!E812</f>
        <v>11.33</v>
      </c>
      <c r="F812" s="42">
        <f>E812*(1+C$1809)</f>
        <v>13.898511000000001</v>
      </c>
      <c r="G812" s="42">
        <f>D812*F812</f>
        <v>0</v>
      </c>
      <c r="H812" s="175"/>
      <c r="I812" s="246">
        <f>IF(D812&lt;&gt;0,1,0)</f>
        <v>0</v>
      </c>
    </row>
    <row r="813" spans="1:9" s="22" customFormat="1" ht="18.75" hidden="1" customHeight="1" x14ac:dyDescent="0.3">
      <c r="A813" s="94"/>
      <c r="B813" s="43"/>
      <c r="C813" s="41"/>
      <c r="D813" s="58"/>
      <c r="E813" s="42"/>
      <c r="F813" s="42"/>
      <c r="G813" s="44"/>
      <c r="H813" s="175"/>
      <c r="I813" s="246">
        <f>IF(I812=1,1,0)</f>
        <v>0</v>
      </c>
    </row>
    <row r="814" spans="1:9" s="22" customFormat="1" ht="18.75" hidden="1" customHeight="1" x14ac:dyDescent="0.3">
      <c r="A814" s="94" t="s">
        <v>850</v>
      </c>
      <c r="B814" s="45" t="s">
        <v>851</v>
      </c>
      <c r="C814" s="41" t="s">
        <v>23</v>
      </c>
      <c r="D814" s="42"/>
      <c r="E814" s="42">
        <f>'PS - ESCOLA'!E814</f>
        <v>20.76</v>
      </c>
      <c r="F814" s="42">
        <f>E814*(1+C$1809)</f>
        <v>25.466292000000003</v>
      </c>
      <c r="G814" s="42">
        <f>D814*F814</f>
        <v>0</v>
      </c>
      <c r="H814" s="175"/>
      <c r="I814" s="246">
        <f>IF(D814&lt;&gt;0,1,0)</f>
        <v>0</v>
      </c>
    </row>
    <row r="815" spans="1:9" s="22" customFormat="1" ht="18.75" hidden="1" customHeight="1" x14ac:dyDescent="0.3">
      <c r="A815" s="94"/>
      <c r="B815" s="43"/>
      <c r="C815" s="41"/>
      <c r="D815" s="58"/>
      <c r="E815" s="42"/>
      <c r="F815" s="42"/>
      <c r="G815" s="44"/>
      <c r="H815" s="175"/>
      <c r="I815" s="246">
        <f>IF(I814=1,1,0)</f>
        <v>0</v>
      </c>
    </row>
    <row r="816" spans="1:9" s="22" customFormat="1" ht="18.75" hidden="1" customHeight="1" x14ac:dyDescent="0.3">
      <c r="A816" s="94" t="s">
        <v>852</v>
      </c>
      <c r="B816" s="45" t="s">
        <v>853</v>
      </c>
      <c r="C816" s="41" t="s">
        <v>23</v>
      </c>
      <c r="D816" s="42"/>
      <c r="E816" s="42">
        <f>'PS - ESCOLA'!E816</f>
        <v>29.87</v>
      </c>
      <c r="F816" s="42">
        <f>E816*(1+C$1809)</f>
        <v>36.641529000000006</v>
      </c>
      <c r="G816" s="42">
        <f>D816*F816</f>
        <v>0</v>
      </c>
      <c r="H816" s="175"/>
      <c r="I816" s="246">
        <f>IF(D816&lt;&gt;0,1,0)</f>
        <v>0</v>
      </c>
    </row>
    <row r="817" spans="1:9" s="22" customFormat="1" ht="18.75" hidden="1" customHeight="1" x14ac:dyDescent="0.3">
      <c r="A817" s="94"/>
      <c r="B817" s="43"/>
      <c r="C817" s="41"/>
      <c r="D817" s="58"/>
      <c r="E817" s="42"/>
      <c r="F817" s="42"/>
      <c r="G817" s="44"/>
      <c r="H817" s="175"/>
      <c r="I817" s="246">
        <f>IF(I816=1,1,0)</f>
        <v>0</v>
      </c>
    </row>
    <row r="818" spans="1:9" s="22" customFormat="1" ht="18.75" hidden="1" customHeight="1" x14ac:dyDescent="0.3">
      <c r="A818" s="94" t="s">
        <v>854</v>
      </c>
      <c r="B818" s="45" t="s">
        <v>855</v>
      </c>
      <c r="C818" s="41" t="s">
        <v>23</v>
      </c>
      <c r="D818" s="42"/>
      <c r="E818" s="42">
        <f>'PS - ESCOLA'!E818</f>
        <v>42.36</v>
      </c>
      <c r="F818" s="42">
        <f>E818*(1+C$1809)</f>
        <v>51.963012000000006</v>
      </c>
      <c r="G818" s="42">
        <f>D818*F818</f>
        <v>0</v>
      </c>
      <c r="H818" s="175"/>
      <c r="I818" s="246">
        <f>IF(D818&lt;&gt;0,1,0)</f>
        <v>0</v>
      </c>
    </row>
    <row r="819" spans="1:9" s="22" customFormat="1" ht="18.75" hidden="1" customHeight="1" x14ac:dyDescent="0.3">
      <c r="A819" s="94"/>
      <c r="B819" s="43"/>
      <c r="C819" s="41"/>
      <c r="D819" s="58"/>
      <c r="E819" s="42"/>
      <c r="F819" s="42"/>
      <c r="G819" s="44"/>
      <c r="H819" s="175"/>
      <c r="I819" s="246">
        <f>IF(I818=1,1,0)</f>
        <v>0</v>
      </c>
    </row>
    <row r="820" spans="1:9" s="22" customFormat="1" ht="18.75" hidden="1" customHeight="1" x14ac:dyDescent="0.3">
      <c r="A820" s="94" t="s">
        <v>856</v>
      </c>
      <c r="B820" s="45" t="s">
        <v>857</v>
      </c>
      <c r="C820" s="41" t="s">
        <v>23</v>
      </c>
      <c r="D820" s="42"/>
      <c r="E820" s="42">
        <f>'PS - ESCOLA'!E820</f>
        <v>59.77</v>
      </c>
      <c r="F820" s="42">
        <f>E820*(1+C$1809)</f>
        <v>73.319859000000008</v>
      </c>
      <c r="G820" s="42">
        <f>D820*F820</f>
        <v>0</v>
      </c>
      <c r="H820" s="175"/>
      <c r="I820" s="246">
        <f>IF(D820&lt;&gt;0,1,0)</f>
        <v>0</v>
      </c>
    </row>
    <row r="821" spans="1:9" s="22" customFormat="1" ht="18.75" hidden="1" customHeight="1" x14ac:dyDescent="0.3">
      <c r="A821" s="94"/>
      <c r="B821" s="45"/>
      <c r="C821" s="41"/>
      <c r="D821" s="58"/>
      <c r="E821" s="42"/>
      <c r="F821" s="42"/>
      <c r="G821" s="44"/>
      <c r="H821" s="175"/>
      <c r="I821" s="246">
        <f>IF(I820=1,1,0)</f>
        <v>0</v>
      </c>
    </row>
    <row r="822" spans="1:9" s="22" customFormat="1" ht="18.75" hidden="1" customHeight="1" x14ac:dyDescent="0.3">
      <c r="A822" s="94" t="s">
        <v>858</v>
      </c>
      <c r="B822" s="45" t="s">
        <v>859</v>
      </c>
      <c r="C822" s="41" t="s">
        <v>23</v>
      </c>
      <c r="D822" s="42"/>
      <c r="E822" s="42">
        <f>'PS - ESCOLA'!E822</f>
        <v>84.71</v>
      </c>
      <c r="F822" s="42">
        <f>E822*(1+C$1809)</f>
        <v>103.913757</v>
      </c>
      <c r="G822" s="42">
        <f>D822*F822</f>
        <v>0</v>
      </c>
      <c r="H822" s="175"/>
      <c r="I822" s="246">
        <f>IF(D822&lt;&gt;0,1,0)</f>
        <v>0</v>
      </c>
    </row>
    <row r="823" spans="1:9" s="22" customFormat="1" ht="18.75" hidden="1" customHeight="1" x14ac:dyDescent="0.3">
      <c r="A823" s="94"/>
      <c r="B823" s="43"/>
      <c r="C823" s="41"/>
      <c r="D823" s="58"/>
      <c r="E823" s="42"/>
      <c r="F823" s="42"/>
      <c r="G823" s="44"/>
      <c r="H823" s="175"/>
      <c r="I823" s="246">
        <f>IF(I822=1,1,0)</f>
        <v>0</v>
      </c>
    </row>
    <row r="824" spans="1:9" s="22" customFormat="1" ht="18.75" hidden="1" customHeight="1" x14ac:dyDescent="0.3">
      <c r="A824" s="94" t="s">
        <v>860</v>
      </c>
      <c r="B824" s="45" t="s">
        <v>861</v>
      </c>
      <c r="C824" s="41" t="s">
        <v>23</v>
      </c>
      <c r="D824" s="42"/>
      <c r="E824" s="42">
        <f>'PS - ESCOLA'!E824</f>
        <v>13.23</v>
      </c>
      <c r="F824" s="42">
        <f>E824*(1+C$1809)</f>
        <v>16.229241000000002</v>
      </c>
      <c r="G824" s="42">
        <f>D824*F824</f>
        <v>0</v>
      </c>
      <c r="H824" s="175"/>
      <c r="I824" s="246">
        <f>IF(D824&lt;&gt;0,1,0)</f>
        <v>0</v>
      </c>
    </row>
    <row r="825" spans="1:9" s="22" customFormat="1" ht="78.75" hidden="1" customHeight="1" x14ac:dyDescent="0.3">
      <c r="A825" s="94"/>
      <c r="B825" s="43" t="s">
        <v>862</v>
      </c>
      <c r="C825" s="41"/>
      <c r="D825" s="58"/>
      <c r="E825" s="42"/>
      <c r="F825" s="42"/>
      <c r="G825" s="44"/>
      <c r="H825" s="175"/>
      <c r="I825" s="246">
        <f>IF(I824=1,1,0)</f>
        <v>0</v>
      </c>
    </row>
    <row r="826" spans="1:9" s="22" customFormat="1" ht="18.75" hidden="1" customHeight="1" x14ac:dyDescent="0.3">
      <c r="A826" s="94"/>
      <c r="B826" s="43"/>
      <c r="C826" s="41"/>
      <c r="D826" s="58"/>
      <c r="E826" s="42"/>
      <c r="F826" s="42"/>
      <c r="G826" s="44"/>
      <c r="H826" s="175"/>
      <c r="I826" s="246">
        <f>IF(I825=1,1,0)</f>
        <v>0</v>
      </c>
    </row>
    <row r="827" spans="1:9" s="22" customFormat="1" ht="18.75" customHeight="1" x14ac:dyDescent="0.25">
      <c r="A827" s="94" t="s">
        <v>863</v>
      </c>
      <c r="B827" s="57" t="s">
        <v>864</v>
      </c>
      <c r="C827" s="41"/>
      <c r="D827" s="58"/>
      <c r="E827" s="42"/>
      <c r="F827" s="42"/>
      <c r="G827" s="44"/>
      <c r="H827" s="175"/>
      <c r="I827" s="246">
        <f>IF(D830&lt;&gt;0,1,IF(D832&lt;&gt;0,1,IF(D834&lt;&gt;0,1,IF(D836&lt;&gt;0,1,IF(D838&lt;&gt;0,1,IF(D840&lt;&gt;0,1,IF(D842&lt;&gt;0,1,IF(D844&lt;&gt;0,1,0))))))))+IF(D846&lt;&gt;0,1,IF(D848&lt;&gt;0,1,IF(D850&lt;&gt;0,1,IF(D852&lt;&gt;0,1,IF(D854&lt;&gt;0,1,IF(D856&lt;&gt;0,1,IF(D858&lt;&gt;0,1,IF(D860&lt;&gt;0,1,0))))))))</f>
        <v>2</v>
      </c>
    </row>
    <row r="828" spans="1:9" s="22" customFormat="1" ht="110.25" hidden="1" customHeight="1" x14ac:dyDescent="0.3">
      <c r="A828" s="94"/>
      <c r="B828" s="43" t="s">
        <v>865</v>
      </c>
      <c r="C828" s="41"/>
      <c r="D828" s="58"/>
      <c r="E828" s="42"/>
      <c r="F828" s="42"/>
      <c r="G828" s="44"/>
      <c r="H828" s="175"/>
      <c r="I828" s="246">
        <f>IF(I827=1,1,0)</f>
        <v>0</v>
      </c>
    </row>
    <row r="829" spans="1:9" s="22" customFormat="1" ht="18.75" hidden="1" customHeight="1" x14ac:dyDescent="0.3">
      <c r="A829" s="94"/>
      <c r="B829" s="43"/>
      <c r="C829" s="41"/>
      <c r="D829" s="58"/>
      <c r="E829" s="42"/>
      <c r="F829" s="42"/>
      <c r="G829" s="44"/>
      <c r="H829" s="175"/>
      <c r="I829" s="246">
        <f>IF(I828=1,1,0)</f>
        <v>0</v>
      </c>
    </row>
    <row r="830" spans="1:9" s="22" customFormat="1" ht="18.75" hidden="1" customHeight="1" x14ac:dyDescent="0.3">
      <c r="A830" s="94" t="s">
        <v>866</v>
      </c>
      <c r="B830" s="45" t="s">
        <v>867</v>
      </c>
      <c r="C830" s="41" t="s">
        <v>27</v>
      </c>
      <c r="D830" s="42"/>
      <c r="E830" s="42">
        <f>'PS - ESCOLA'!E830</f>
        <v>32.19</v>
      </c>
      <c r="F830" s="42">
        <f>E830*(1+C$1809)</f>
        <v>39.487473000000001</v>
      </c>
      <c r="G830" s="42">
        <f>D830*F830</f>
        <v>0</v>
      </c>
      <c r="H830" s="175"/>
      <c r="I830" s="246">
        <f>IF(D830&lt;&gt;0,1,0)</f>
        <v>0</v>
      </c>
    </row>
    <row r="831" spans="1:9" s="22" customFormat="1" ht="18.75" hidden="1" customHeight="1" x14ac:dyDescent="0.3">
      <c r="A831" s="94"/>
      <c r="B831" s="45"/>
      <c r="C831" s="41"/>
      <c r="D831" s="58"/>
      <c r="E831" s="42"/>
      <c r="F831" s="42"/>
      <c r="G831" s="44"/>
      <c r="H831" s="183"/>
      <c r="I831" s="246">
        <f>IF(I830=1,1,0)</f>
        <v>0</v>
      </c>
    </row>
    <row r="832" spans="1:9" s="22" customFormat="1" ht="18.75" hidden="1" customHeight="1" x14ac:dyDescent="0.3">
      <c r="A832" s="94" t="s">
        <v>868</v>
      </c>
      <c r="B832" s="45" t="s">
        <v>869</v>
      </c>
      <c r="C832" s="41" t="s">
        <v>27</v>
      </c>
      <c r="D832" s="42"/>
      <c r="E832" s="42">
        <f>'PS - ESCOLA'!E832</f>
        <v>36.770000000000003</v>
      </c>
      <c r="F832" s="42">
        <f>E832*(1+C$1809)</f>
        <v>45.105759000000006</v>
      </c>
      <c r="G832" s="42">
        <f>D832*F832</f>
        <v>0</v>
      </c>
      <c r="H832" s="175"/>
      <c r="I832" s="246">
        <f>IF(D832&lt;&gt;0,1,0)</f>
        <v>0</v>
      </c>
    </row>
    <row r="833" spans="1:9" s="22" customFormat="1" ht="18.75" hidden="1" customHeight="1" x14ac:dyDescent="0.3">
      <c r="A833" s="94"/>
      <c r="B833" s="45"/>
      <c r="C833" s="41"/>
      <c r="D833" s="58"/>
      <c r="E833" s="42"/>
      <c r="F833" s="42"/>
      <c r="G833" s="44"/>
      <c r="H833" s="183"/>
      <c r="I833" s="246">
        <f>IF(I832=1,1,0)</f>
        <v>0</v>
      </c>
    </row>
    <row r="834" spans="1:9" s="22" customFormat="1" ht="18.75" hidden="1" customHeight="1" x14ac:dyDescent="0.3">
      <c r="A834" s="94" t="s">
        <v>870</v>
      </c>
      <c r="B834" s="45" t="s">
        <v>871</v>
      </c>
      <c r="C834" s="41" t="s">
        <v>27</v>
      </c>
      <c r="D834" s="42"/>
      <c r="E834" s="42">
        <f>'PS - ESCOLA'!E834</f>
        <v>51.3</v>
      </c>
      <c r="F834" s="42">
        <f>E834*(1+C$1809)</f>
        <v>62.92971</v>
      </c>
      <c r="G834" s="42">
        <f>D834*F834</f>
        <v>0</v>
      </c>
      <c r="H834" s="175"/>
      <c r="I834" s="246">
        <f>IF(D834&lt;&gt;0,1,0)</f>
        <v>0</v>
      </c>
    </row>
    <row r="835" spans="1:9" s="22" customFormat="1" ht="18.75" hidden="1" customHeight="1" x14ac:dyDescent="0.3">
      <c r="A835" s="94"/>
      <c r="B835" s="45"/>
      <c r="C835" s="41"/>
      <c r="D835" s="58"/>
      <c r="E835" s="42"/>
      <c r="F835" s="42"/>
      <c r="G835" s="44"/>
      <c r="H835" s="175"/>
      <c r="I835" s="246">
        <f>IF(I834=1,1,0)</f>
        <v>0</v>
      </c>
    </row>
    <row r="836" spans="1:9" s="22" customFormat="1" ht="31.5" customHeight="1" x14ac:dyDescent="0.25">
      <c r="A836" s="94" t="s">
        <v>872</v>
      </c>
      <c r="B836" s="45" t="s">
        <v>873</v>
      </c>
      <c r="C836" s="41" t="s">
        <v>27</v>
      </c>
      <c r="D836" s="42">
        <v>2</v>
      </c>
      <c r="E836" s="42"/>
      <c r="F836" s="42">
        <f>E836*(1+C$1809)</f>
        <v>0</v>
      </c>
      <c r="G836" s="42">
        <f>D836*F836</f>
        <v>0</v>
      </c>
      <c r="H836" s="176" t="s">
        <v>1962</v>
      </c>
      <c r="I836" s="246">
        <f>IF(D836&lt;&gt;0,1,0)</f>
        <v>1</v>
      </c>
    </row>
    <row r="837" spans="1:9" s="22" customFormat="1" ht="18.75" customHeight="1" x14ac:dyDescent="0.25">
      <c r="A837" s="94"/>
      <c r="B837" s="43"/>
      <c r="C837" s="41"/>
      <c r="D837" s="58"/>
      <c r="E837" s="42"/>
      <c r="F837" s="42"/>
      <c r="G837" s="44"/>
      <c r="H837" s="183"/>
      <c r="I837" s="246">
        <f>IF(I836=1,1,0)</f>
        <v>1</v>
      </c>
    </row>
    <row r="838" spans="1:9" s="22" customFormat="1" ht="18.75" hidden="1" customHeight="1" x14ac:dyDescent="0.3">
      <c r="A838" s="94" t="s">
        <v>874</v>
      </c>
      <c r="B838" s="45" t="s">
        <v>875</v>
      </c>
      <c r="C838" s="41" t="s">
        <v>27</v>
      </c>
      <c r="D838" s="42"/>
      <c r="E838" s="42">
        <f>'PS - ESCOLA'!E838</f>
        <v>30.12</v>
      </c>
      <c r="F838" s="42">
        <f>E838*(1+C$1809)</f>
        <v>36.948204000000004</v>
      </c>
      <c r="G838" s="42">
        <f>D838*F838</f>
        <v>0</v>
      </c>
      <c r="H838" s="175"/>
      <c r="I838" s="246">
        <f>IF(D838&lt;&gt;0,1,0)</f>
        <v>0</v>
      </c>
    </row>
    <row r="839" spans="1:9" s="22" customFormat="1" ht="18.75" hidden="1" customHeight="1" x14ac:dyDescent="0.3">
      <c r="A839" s="94"/>
      <c r="B839" s="45"/>
      <c r="C839" s="41"/>
      <c r="D839" s="58"/>
      <c r="E839" s="42"/>
      <c r="F839" s="42"/>
      <c r="G839" s="44"/>
      <c r="H839" s="183"/>
      <c r="I839" s="246">
        <f>IF(I838=1,1,0)</f>
        <v>0</v>
      </c>
    </row>
    <row r="840" spans="1:9" s="22" customFormat="1" ht="18.75" hidden="1" customHeight="1" x14ac:dyDescent="0.3">
      <c r="A840" s="94" t="s">
        <v>876</v>
      </c>
      <c r="B840" s="45" t="s">
        <v>877</v>
      </c>
      <c r="C840" s="41" t="s">
        <v>27</v>
      </c>
      <c r="D840" s="42"/>
      <c r="E840" s="42">
        <f>'PS - ESCOLA'!E840</f>
        <v>34.28</v>
      </c>
      <c r="F840" s="42">
        <f>E840*(1+C$1809)</f>
        <v>42.051276000000009</v>
      </c>
      <c r="G840" s="42">
        <f>D840*F840</f>
        <v>0</v>
      </c>
      <c r="H840" s="175"/>
      <c r="I840" s="246">
        <f>IF(D840&lt;&gt;0,1,0)</f>
        <v>0</v>
      </c>
    </row>
    <row r="841" spans="1:9" s="22" customFormat="1" ht="18.75" hidden="1" customHeight="1" x14ac:dyDescent="0.3">
      <c r="A841" s="94"/>
      <c r="B841" s="45"/>
      <c r="C841" s="41"/>
      <c r="D841" s="58"/>
      <c r="E841" s="42"/>
      <c r="F841" s="42"/>
      <c r="G841" s="44"/>
      <c r="H841" s="175"/>
      <c r="I841" s="246">
        <f>IF(I840=1,1,0)</f>
        <v>0</v>
      </c>
    </row>
    <row r="842" spans="1:9" s="22" customFormat="1" ht="18.75" hidden="1" customHeight="1" x14ac:dyDescent="0.3">
      <c r="A842" s="94" t="s">
        <v>878</v>
      </c>
      <c r="B842" s="45" t="s">
        <v>879</v>
      </c>
      <c r="C842" s="41" t="s">
        <v>27</v>
      </c>
      <c r="D842" s="42"/>
      <c r="E842" s="42">
        <f>'PS - ESCOLA'!E842</f>
        <v>46.42</v>
      </c>
      <c r="F842" s="42">
        <f>E842*(1+C$1809)</f>
        <v>56.943414000000011</v>
      </c>
      <c r="G842" s="42">
        <f>D842*F842</f>
        <v>0</v>
      </c>
      <c r="H842" s="175"/>
      <c r="I842" s="246">
        <f>IF(D842&lt;&gt;0,1,0)</f>
        <v>0</v>
      </c>
    </row>
    <row r="843" spans="1:9" s="22" customFormat="1" ht="18.75" hidden="1" customHeight="1" x14ac:dyDescent="0.3">
      <c r="A843" s="94"/>
      <c r="B843" s="45"/>
      <c r="C843" s="41"/>
      <c r="D843" s="58"/>
      <c r="E843" s="42"/>
      <c r="F843" s="42"/>
      <c r="G843" s="44"/>
      <c r="H843" s="175"/>
      <c r="I843" s="246">
        <f>IF(I842=1,1,0)</f>
        <v>0</v>
      </c>
    </row>
    <row r="844" spans="1:9" s="22" customFormat="1" ht="31.5" customHeight="1" x14ac:dyDescent="0.25">
      <c r="A844" s="94" t="s">
        <v>880</v>
      </c>
      <c r="B844" s="45" t="s">
        <v>881</v>
      </c>
      <c r="C844" s="41" t="s">
        <v>27</v>
      </c>
      <c r="D844" s="42">
        <v>120</v>
      </c>
      <c r="E844" s="42"/>
      <c r="F844" s="42">
        <f>E844*(1+C$1809)</f>
        <v>0</v>
      </c>
      <c r="G844" s="42">
        <f>D844*F844</f>
        <v>0</v>
      </c>
      <c r="H844" s="176" t="s">
        <v>1962</v>
      </c>
      <c r="I844" s="246">
        <f>IF(D844&lt;&gt;0,1,0)</f>
        <v>1</v>
      </c>
    </row>
    <row r="845" spans="1:9" s="22" customFormat="1" ht="18.75" customHeight="1" x14ac:dyDescent="0.25">
      <c r="A845" s="94"/>
      <c r="B845" s="43"/>
      <c r="C845" s="41"/>
      <c r="D845" s="58"/>
      <c r="E845" s="42"/>
      <c r="F845" s="42"/>
      <c r="G845" s="44"/>
      <c r="H845" s="175"/>
      <c r="I845" s="246">
        <f>IF(I844=1,1,0)</f>
        <v>1</v>
      </c>
    </row>
    <row r="846" spans="1:9" s="22" customFormat="1" ht="18.75" hidden="1" customHeight="1" x14ac:dyDescent="0.3">
      <c r="A846" s="94" t="s">
        <v>882</v>
      </c>
      <c r="B846" s="45" t="s">
        <v>883</v>
      </c>
      <c r="C846" s="41" t="s">
        <v>27</v>
      </c>
      <c r="D846" s="42"/>
      <c r="E846" s="42">
        <f>'PS - ESCOLA'!E846</f>
        <v>34.159999999999997</v>
      </c>
      <c r="F846" s="42">
        <f>E846*(1+C$1809)</f>
        <v>41.904071999999999</v>
      </c>
      <c r="G846" s="42">
        <f>D846*F846</f>
        <v>0</v>
      </c>
      <c r="H846" s="175"/>
      <c r="I846" s="246">
        <f>IF(D846&lt;&gt;0,1,0)</f>
        <v>0</v>
      </c>
    </row>
    <row r="847" spans="1:9" s="22" customFormat="1" ht="18.75" hidden="1" customHeight="1" x14ac:dyDescent="0.3">
      <c r="A847" s="94"/>
      <c r="B847" s="45"/>
      <c r="C847" s="41"/>
      <c r="D847" s="58"/>
      <c r="E847" s="42"/>
      <c r="F847" s="42"/>
      <c r="G847" s="44"/>
      <c r="H847" s="175"/>
      <c r="I847" s="246">
        <f>IF(I846=1,1,0)</f>
        <v>0</v>
      </c>
    </row>
    <row r="848" spans="1:9" s="22" customFormat="1" ht="18.75" hidden="1" customHeight="1" x14ac:dyDescent="0.3">
      <c r="A848" s="94" t="s">
        <v>884</v>
      </c>
      <c r="B848" s="45" t="s">
        <v>885</v>
      </c>
      <c r="C848" s="41" t="s">
        <v>27</v>
      </c>
      <c r="D848" s="42"/>
      <c r="E848" s="42">
        <f>'PS - ESCOLA'!E848</f>
        <v>39.26</v>
      </c>
      <c r="F848" s="42">
        <f>E848*(1+C$1809)</f>
        <v>48.160242000000004</v>
      </c>
      <c r="G848" s="42">
        <f>D848*F848</f>
        <v>0</v>
      </c>
      <c r="H848" s="175"/>
      <c r="I848" s="246">
        <f>IF(D848&lt;&gt;0,1,0)</f>
        <v>0</v>
      </c>
    </row>
    <row r="849" spans="1:9" s="22" customFormat="1" ht="18.75" hidden="1" customHeight="1" x14ac:dyDescent="0.3">
      <c r="A849" s="94"/>
      <c r="B849" s="45"/>
      <c r="C849" s="41"/>
      <c r="D849" s="58"/>
      <c r="E849" s="42"/>
      <c r="F849" s="42"/>
      <c r="G849" s="44"/>
      <c r="H849" s="175"/>
      <c r="I849" s="246">
        <f>IF(I848=1,1,0)</f>
        <v>0</v>
      </c>
    </row>
    <row r="850" spans="1:9" s="22" customFormat="1" ht="18.75" hidden="1" customHeight="1" x14ac:dyDescent="0.3">
      <c r="A850" s="94" t="s">
        <v>886</v>
      </c>
      <c r="B850" s="45" t="s">
        <v>887</v>
      </c>
      <c r="C850" s="41" t="s">
        <v>27</v>
      </c>
      <c r="D850" s="42"/>
      <c r="E850" s="42">
        <f>'PS - ESCOLA'!E850</f>
        <v>56.18</v>
      </c>
      <c r="F850" s="42">
        <f>E850*(1+C$1809)</f>
        <v>68.91600600000001</v>
      </c>
      <c r="G850" s="42">
        <f>D850*F850</f>
        <v>0</v>
      </c>
      <c r="H850" s="175"/>
      <c r="I850" s="246">
        <f>IF(D850&lt;&gt;0,1,0)</f>
        <v>0</v>
      </c>
    </row>
    <row r="851" spans="1:9" s="22" customFormat="1" ht="18.75" hidden="1" customHeight="1" x14ac:dyDescent="0.3">
      <c r="A851" s="94"/>
      <c r="B851" s="45"/>
      <c r="C851" s="41"/>
      <c r="D851" s="58"/>
      <c r="E851" s="42"/>
      <c r="F851" s="42"/>
      <c r="G851" s="44"/>
      <c r="H851" s="175"/>
      <c r="I851" s="246">
        <f>IF(I850=1,1,0)</f>
        <v>0</v>
      </c>
    </row>
    <row r="852" spans="1:9" s="22" customFormat="1" ht="31.5" customHeight="1" x14ac:dyDescent="0.25">
      <c r="A852" s="94" t="s">
        <v>888</v>
      </c>
      <c r="B852" s="45" t="s">
        <v>889</v>
      </c>
      <c r="C852" s="41" t="s">
        <v>27</v>
      </c>
      <c r="D852" s="42">
        <v>4</v>
      </c>
      <c r="E852" s="42"/>
      <c r="F852" s="42">
        <f>E852*(1+C$1809)</f>
        <v>0</v>
      </c>
      <c r="G852" s="42">
        <f>D852*F852</f>
        <v>0</v>
      </c>
      <c r="H852" s="176" t="s">
        <v>1962</v>
      </c>
      <c r="I852" s="246">
        <f>IF(D852&lt;&gt;0,1,0)</f>
        <v>1</v>
      </c>
    </row>
    <row r="853" spans="1:9" s="22" customFormat="1" ht="18.75" customHeight="1" x14ac:dyDescent="0.25">
      <c r="A853" s="94"/>
      <c r="B853" s="45"/>
      <c r="C853" s="41"/>
      <c r="D853" s="58"/>
      <c r="E853" s="42"/>
      <c r="F853" s="42"/>
      <c r="G853" s="44"/>
      <c r="H853" s="175"/>
      <c r="I853" s="246">
        <f>IF(I852=1,1,0)</f>
        <v>1</v>
      </c>
    </row>
    <row r="854" spans="1:9" s="22" customFormat="1" ht="18.75" hidden="1" customHeight="1" x14ac:dyDescent="0.3">
      <c r="A854" s="94" t="s">
        <v>890</v>
      </c>
      <c r="B854" s="45" t="s">
        <v>891</v>
      </c>
      <c r="C854" s="41" t="s">
        <v>27</v>
      </c>
      <c r="D854" s="42"/>
      <c r="E854" s="42">
        <f>'PS - ESCOLA'!E854</f>
        <v>36.33</v>
      </c>
      <c r="F854" s="42">
        <f>E854*(1+C$1809)</f>
        <v>44.566011000000003</v>
      </c>
      <c r="G854" s="42">
        <f>D854*F854</f>
        <v>0</v>
      </c>
      <c r="H854" s="175"/>
      <c r="I854" s="246">
        <f>IF(D854&lt;&gt;0,1,0)</f>
        <v>0</v>
      </c>
    </row>
    <row r="855" spans="1:9" s="22" customFormat="1" ht="18.75" hidden="1" customHeight="1" x14ac:dyDescent="0.3">
      <c r="A855" s="94"/>
      <c r="B855" s="45"/>
      <c r="C855" s="41"/>
      <c r="D855" s="58"/>
      <c r="E855" s="42"/>
      <c r="F855" s="42"/>
      <c r="G855" s="44"/>
      <c r="H855" s="175"/>
      <c r="I855" s="246">
        <f>IF(I854=1,1,0)</f>
        <v>0</v>
      </c>
    </row>
    <row r="856" spans="1:9" s="22" customFormat="1" ht="18.75" hidden="1" customHeight="1" x14ac:dyDescent="0.3">
      <c r="A856" s="94" t="s">
        <v>892</v>
      </c>
      <c r="B856" s="45" t="s">
        <v>893</v>
      </c>
      <c r="C856" s="41" t="s">
        <v>27</v>
      </c>
      <c r="D856" s="42"/>
      <c r="E856" s="42">
        <f>'PS - ESCOLA'!E856</f>
        <v>41.75</v>
      </c>
      <c r="F856" s="42">
        <f>E856*(1+C$1809)</f>
        <v>51.214725000000008</v>
      </c>
      <c r="G856" s="42">
        <f>D856*F856</f>
        <v>0</v>
      </c>
      <c r="H856" s="175"/>
      <c r="I856" s="246">
        <f>IF(D856&lt;&gt;0,1,0)</f>
        <v>0</v>
      </c>
    </row>
    <row r="857" spans="1:9" s="22" customFormat="1" ht="18.75" hidden="1" customHeight="1" x14ac:dyDescent="0.3">
      <c r="A857" s="94"/>
      <c r="B857" s="45"/>
      <c r="C857" s="41"/>
      <c r="D857" s="58"/>
      <c r="E857" s="42"/>
      <c r="F857" s="42"/>
      <c r="G857" s="44"/>
      <c r="H857" s="175"/>
      <c r="I857" s="246">
        <f>IF(I856=1,1,0)</f>
        <v>0</v>
      </c>
    </row>
    <row r="858" spans="1:9" s="22" customFormat="1" ht="18.75" hidden="1" customHeight="1" x14ac:dyDescent="0.3">
      <c r="A858" s="94" t="s">
        <v>894</v>
      </c>
      <c r="B858" s="45" t="s">
        <v>895</v>
      </c>
      <c r="C858" s="41" t="s">
        <v>27</v>
      </c>
      <c r="D858" s="42"/>
      <c r="E858" s="42">
        <f>'PS - ESCOLA'!E858</f>
        <v>61.06</v>
      </c>
      <c r="F858" s="42">
        <f>E858*(1+C$1809)</f>
        <v>74.902302000000006</v>
      </c>
      <c r="G858" s="42">
        <f>D858*F858</f>
        <v>0</v>
      </c>
      <c r="H858" s="175"/>
      <c r="I858" s="246">
        <f>IF(D858&lt;&gt;0,1,0)</f>
        <v>0</v>
      </c>
    </row>
    <row r="859" spans="1:9" s="22" customFormat="1" ht="18.75" hidden="1" customHeight="1" x14ac:dyDescent="0.3">
      <c r="A859" s="94"/>
      <c r="B859" s="45"/>
      <c r="C859" s="41"/>
      <c r="D859" s="58"/>
      <c r="E859" s="42"/>
      <c r="F859" s="42"/>
      <c r="G859" s="44"/>
      <c r="H859" s="175"/>
      <c r="I859" s="246">
        <f>IF(I858=1,1,0)</f>
        <v>0</v>
      </c>
    </row>
    <row r="860" spans="1:9" s="22" customFormat="1" ht="18.75" hidden="1" customHeight="1" x14ac:dyDescent="0.3">
      <c r="A860" s="94" t="s">
        <v>896</v>
      </c>
      <c r="B860" s="45" t="s">
        <v>897</v>
      </c>
      <c r="C860" s="41" t="s">
        <v>27</v>
      </c>
      <c r="D860" s="42"/>
      <c r="E860" s="42">
        <f>'PS - ESCOLA'!E860</f>
        <v>74.540000000000006</v>
      </c>
      <c r="F860" s="42">
        <f>E860*(1+C$1809)</f>
        <v>91.43821800000002</v>
      </c>
      <c r="G860" s="42">
        <f>D860*F860</f>
        <v>0</v>
      </c>
      <c r="H860" s="175"/>
      <c r="I860" s="246">
        <f>IF(D860&lt;&gt;0,1,0)</f>
        <v>0</v>
      </c>
    </row>
    <row r="861" spans="1:9" s="22" customFormat="1" ht="18.75" hidden="1" customHeight="1" x14ac:dyDescent="0.3">
      <c r="A861" s="94"/>
      <c r="B861" s="45"/>
      <c r="C861" s="41"/>
      <c r="D861" s="58"/>
      <c r="E861" s="42"/>
      <c r="F861" s="42"/>
      <c r="G861" s="44"/>
      <c r="H861" s="175"/>
      <c r="I861" s="246">
        <f>IF(I860=1,1,0)</f>
        <v>0</v>
      </c>
    </row>
    <row r="862" spans="1:9" s="22" customFormat="1" ht="18.75" hidden="1" customHeight="1" x14ac:dyDescent="0.3">
      <c r="A862" s="94" t="s">
        <v>898</v>
      </c>
      <c r="B862" s="97" t="s">
        <v>899</v>
      </c>
      <c r="C862" s="41"/>
      <c r="D862" s="58"/>
      <c r="E862" s="42"/>
      <c r="F862" s="42"/>
      <c r="G862" s="44"/>
      <c r="H862" s="175"/>
      <c r="I862" s="246">
        <f>IF(D865&lt;&gt;0,1,IF(D867&lt;&gt;0,1,IF(D869&lt;&gt;0,1,IF(D871&lt;&gt;0,1,IF(D873&lt;&gt;0,1,IF(D875&lt;&gt;0,1,0))))))</f>
        <v>0</v>
      </c>
    </row>
    <row r="863" spans="1:9" s="22" customFormat="1" ht="141.75" hidden="1" customHeight="1" x14ac:dyDescent="0.3">
      <c r="A863" s="94"/>
      <c r="B863" s="91" t="s">
        <v>900</v>
      </c>
      <c r="C863" s="41"/>
      <c r="D863" s="58"/>
      <c r="E863" s="42"/>
      <c r="F863" s="42"/>
      <c r="G863" s="44"/>
      <c r="H863" s="175"/>
      <c r="I863" s="246">
        <f>IF(I862=1,1,0)</f>
        <v>0</v>
      </c>
    </row>
    <row r="864" spans="1:9" s="22" customFormat="1" ht="18.75" hidden="1" customHeight="1" x14ac:dyDescent="0.3">
      <c r="A864" s="94"/>
      <c r="B864" s="97"/>
      <c r="C864" s="41"/>
      <c r="D864" s="58"/>
      <c r="E864" s="42"/>
      <c r="F864" s="42"/>
      <c r="G864" s="44"/>
      <c r="H864" s="175"/>
      <c r="I864" s="246">
        <f>IF(I863=1,1,0)</f>
        <v>0</v>
      </c>
    </row>
    <row r="865" spans="1:9" s="22" customFormat="1" ht="18.75" hidden="1" customHeight="1" x14ac:dyDescent="0.3">
      <c r="A865" s="94" t="s">
        <v>901</v>
      </c>
      <c r="B865" s="92" t="s">
        <v>902</v>
      </c>
      <c r="C865" s="41" t="s">
        <v>23</v>
      </c>
      <c r="D865" s="42"/>
      <c r="E865" s="42">
        <f>'PS - ESCOLA'!E865</f>
        <v>27.88</v>
      </c>
      <c r="F865" s="42">
        <f>E865*(1+C$1809)</f>
        <v>34.200396000000005</v>
      </c>
      <c r="G865" s="42">
        <f>D865*F865</f>
        <v>0</v>
      </c>
      <c r="H865" s="175"/>
      <c r="I865" s="246">
        <f>IF(D865&lt;&gt;0,1,0)</f>
        <v>0</v>
      </c>
    </row>
    <row r="866" spans="1:9" s="22" customFormat="1" ht="18.75" hidden="1" customHeight="1" x14ac:dyDescent="0.3">
      <c r="A866" s="94"/>
      <c r="B866" s="91"/>
      <c r="C866" s="41"/>
      <c r="D866" s="58"/>
      <c r="E866" s="42"/>
      <c r="F866" s="42"/>
      <c r="G866" s="44"/>
      <c r="H866" s="175"/>
      <c r="I866" s="246">
        <f>IF(I865=1,1,0)</f>
        <v>0</v>
      </c>
    </row>
    <row r="867" spans="1:9" s="22" customFormat="1" ht="18.75" hidden="1" customHeight="1" x14ac:dyDescent="0.3">
      <c r="A867" s="94" t="s">
        <v>903</v>
      </c>
      <c r="B867" s="92" t="s">
        <v>904</v>
      </c>
      <c r="C867" s="41" t="s">
        <v>23</v>
      </c>
      <c r="D867" s="42"/>
      <c r="E867" s="42">
        <f>'PS - ESCOLA'!E867</f>
        <v>31.96</v>
      </c>
      <c r="F867" s="42">
        <f>E867*(1+C$1809)</f>
        <v>39.205332000000006</v>
      </c>
      <c r="G867" s="42">
        <f>D867*F867</f>
        <v>0</v>
      </c>
      <c r="H867" s="175"/>
      <c r="I867" s="246">
        <f>IF(D867&lt;&gt;0,1,0)</f>
        <v>0</v>
      </c>
    </row>
    <row r="868" spans="1:9" s="22" customFormat="1" ht="18.75" hidden="1" customHeight="1" x14ac:dyDescent="0.3">
      <c r="A868" s="94"/>
      <c r="B868" s="91"/>
      <c r="C868" s="41"/>
      <c r="D868" s="58"/>
      <c r="E868" s="42"/>
      <c r="F868" s="42"/>
      <c r="G868" s="44"/>
      <c r="H868" s="175"/>
      <c r="I868" s="246">
        <f>IF(I867=1,1,0)</f>
        <v>0</v>
      </c>
    </row>
    <row r="869" spans="1:9" s="22" customFormat="1" ht="18.75" hidden="1" customHeight="1" x14ac:dyDescent="0.3">
      <c r="A869" s="94" t="s">
        <v>905</v>
      </c>
      <c r="B869" s="92" t="s">
        <v>906</v>
      </c>
      <c r="C869" s="41" t="s">
        <v>23</v>
      </c>
      <c r="D869" s="42"/>
      <c r="E869" s="42">
        <f>'PS - ESCOLA'!E869</f>
        <v>48.11</v>
      </c>
      <c r="F869" s="42">
        <f>E869*(1+C$1809)</f>
        <v>59.016537000000007</v>
      </c>
      <c r="G869" s="42">
        <f>D869*F869</f>
        <v>0</v>
      </c>
      <c r="H869" s="175"/>
      <c r="I869" s="246">
        <f>IF(D869&lt;&gt;0,1,0)</f>
        <v>0</v>
      </c>
    </row>
    <row r="870" spans="1:9" s="22" customFormat="1" ht="18.75" hidden="1" customHeight="1" x14ac:dyDescent="0.3">
      <c r="A870" s="94"/>
      <c r="B870" s="91"/>
      <c r="C870" s="41"/>
      <c r="D870" s="58"/>
      <c r="E870" s="42"/>
      <c r="F870" s="42"/>
      <c r="G870" s="44"/>
      <c r="H870" s="175"/>
      <c r="I870" s="246">
        <f>IF(I869=1,1,0)</f>
        <v>0</v>
      </c>
    </row>
    <row r="871" spans="1:9" s="22" customFormat="1" ht="18.75" hidden="1" customHeight="1" x14ac:dyDescent="0.3">
      <c r="A871" s="94" t="s">
        <v>907</v>
      </c>
      <c r="B871" s="92" t="s">
        <v>908</v>
      </c>
      <c r="C871" s="41" t="s">
        <v>23</v>
      </c>
      <c r="D871" s="42"/>
      <c r="E871" s="42">
        <f>'PS - ESCOLA'!E871</f>
        <v>46.84</v>
      </c>
      <c r="F871" s="42">
        <f>E871*(1+C$1809)</f>
        <v>57.458628000000012</v>
      </c>
      <c r="G871" s="42">
        <f>D871*F871</f>
        <v>0</v>
      </c>
      <c r="H871" s="175"/>
      <c r="I871" s="246">
        <f>IF(D871&lt;&gt;0,1,0)</f>
        <v>0</v>
      </c>
    </row>
    <row r="872" spans="1:9" s="22" customFormat="1" ht="18.75" hidden="1" customHeight="1" x14ac:dyDescent="0.3">
      <c r="A872" s="94"/>
      <c r="B872" s="91"/>
      <c r="C872" s="41"/>
      <c r="D872" s="58"/>
      <c r="E872" s="42"/>
      <c r="F872" s="42"/>
      <c r="G872" s="44"/>
      <c r="H872" s="175"/>
      <c r="I872" s="246">
        <f>IF(I871=1,1,0)</f>
        <v>0</v>
      </c>
    </row>
    <row r="873" spans="1:9" s="22" customFormat="1" ht="18.75" hidden="1" customHeight="1" x14ac:dyDescent="0.3">
      <c r="A873" s="94" t="s">
        <v>909</v>
      </c>
      <c r="B873" s="92" t="s">
        <v>910</v>
      </c>
      <c r="C873" s="41" t="s">
        <v>23</v>
      </c>
      <c r="D873" s="42"/>
      <c r="E873" s="42">
        <f>'PS - ESCOLA'!E873</f>
        <v>57.55</v>
      </c>
      <c r="F873" s="42">
        <f>E873*(1+C$1809)</f>
        <v>70.596585000000005</v>
      </c>
      <c r="G873" s="42">
        <f>D873*F873</f>
        <v>0</v>
      </c>
      <c r="H873" s="175"/>
      <c r="I873" s="246">
        <f>IF(D873&lt;&gt;0,1,0)</f>
        <v>0</v>
      </c>
    </row>
    <row r="874" spans="1:9" s="22" customFormat="1" ht="18.75" hidden="1" customHeight="1" x14ac:dyDescent="0.3">
      <c r="A874" s="94"/>
      <c r="B874" s="91"/>
      <c r="C874" s="41"/>
      <c r="D874" s="58"/>
      <c r="E874" s="42"/>
      <c r="F874" s="42"/>
      <c r="G874" s="44"/>
      <c r="H874" s="175"/>
      <c r="I874" s="246">
        <f>IF(I873=1,1,0)</f>
        <v>0</v>
      </c>
    </row>
    <row r="875" spans="1:9" s="22" customFormat="1" ht="18.75" hidden="1" customHeight="1" x14ac:dyDescent="0.3">
      <c r="A875" s="94" t="s">
        <v>911</v>
      </c>
      <c r="B875" s="92" t="s">
        <v>912</v>
      </c>
      <c r="C875" s="41" t="s">
        <v>23</v>
      </c>
      <c r="D875" s="42"/>
      <c r="E875" s="42">
        <f>'PS - ESCOLA'!E875</f>
        <v>88</v>
      </c>
      <c r="F875" s="42">
        <f>E875*(1+C$1809)</f>
        <v>107.9496</v>
      </c>
      <c r="G875" s="42">
        <f>D875*F875</f>
        <v>0</v>
      </c>
      <c r="H875" s="175"/>
      <c r="I875" s="246">
        <f>IF(D875&lt;&gt;0,1,0)</f>
        <v>0</v>
      </c>
    </row>
    <row r="876" spans="1:9" s="22" customFormat="1" ht="18.75" hidden="1" customHeight="1" x14ac:dyDescent="0.3">
      <c r="A876" s="94"/>
      <c r="B876" s="43"/>
      <c r="C876" s="41"/>
      <c r="D876" s="58"/>
      <c r="E876" s="42"/>
      <c r="F876" s="42"/>
      <c r="G876" s="44"/>
      <c r="H876" s="175"/>
      <c r="I876" s="246">
        <f>IF(I875=1,1,0)</f>
        <v>0</v>
      </c>
    </row>
    <row r="877" spans="1:9" s="22" customFormat="1" ht="18.75" hidden="1" customHeight="1" x14ac:dyDescent="0.3">
      <c r="A877" s="94" t="s">
        <v>913</v>
      </c>
      <c r="B877" s="57" t="s">
        <v>914</v>
      </c>
      <c r="C877" s="41"/>
      <c r="D877" s="58"/>
      <c r="E877" s="42"/>
      <c r="F877" s="42"/>
      <c r="G877" s="44"/>
      <c r="H877" s="175"/>
      <c r="I877" s="246">
        <f>IF(D880&lt;&gt;0,1,IF(D882&lt;&gt;0,1,IF(D884&lt;&gt;0,1,0)))</f>
        <v>0</v>
      </c>
    </row>
    <row r="878" spans="1:9" s="22" customFormat="1" ht="110.25" hidden="1" customHeight="1" x14ac:dyDescent="0.3">
      <c r="A878" s="94"/>
      <c r="B878" s="43" t="s">
        <v>915</v>
      </c>
      <c r="C878" s="41"/>
      <c r="D878" s="58"/>
      <c r="E878" s="42"/>
      <c r="F878" s="42"/>
      <c r="G878" s="44"/>
      <c r="H878" s="175"/>
      <c r="I878" s="246">
        <f>IF(I877=1,1,0)</f>
        <v>0</v>
      </c>
    </row>
    <row r="879" spans="1:9" s="22" customFormat="1" ht="18.75" hidden="1" customHeight="1" x14ac:dyDescent="0.3">
      <c r="A879" s="94"/>
      <c r="B879" s="57"/>
      <c r="C879" s="41"/>
      <c r="D879" s="58"/>
      <c r="E879" s="42"/>
      <c r="F879" s="42"/>
      <c r="G879" s="44"/>
      <c r="H879" s="175"/>
      <c r="I879" s="246">
        <f>IF(I878=1,1,0)</f>
        <v>0</v>
      </c>
    </row>
    <row r="880" spans="1:9" s="22" customFormat="1" ht="18.75" hidden="1" customHeight="1" x14ac:dyDescent="0.3">
      <c r="A880" s="94" t="s">
        <v>916</v>
      </c>
      <c r="B880" s="46" t="s">
        <v>917</v>
      </c>
      <c r="C880" s="41" t="s">
        <v>23</v>
      </c>
      <c r="D880" s="42"/>
      <c r="E880" s="42">
        <f>'PS - ESCOLA'!E880</f>
        <v>11.46</v>
      </c>
      <c r="F880" s="42">
        <f>E880*(1+C$1809)</f>
        <v>14.057982000000003</v>
      </c>
      <c r="G880" s="42">
        <f>D880*F880</f>
        <v>0</v>
      </c>
      <c r="H880" s="175"/>
      <c r="I880" s="246">
        <f>IF(D880&lt;&gt;0,1,0)</f>
        <v>0</v>
      </c>
    </row>
    <row r="881" spans="1:9" s="22" customFormat="1" ht="18.75" hidden="1" customHeight="1" x14ac:dyDescent="0.3">
      <c r="A881" s="94"/>
      <c r="B881" s="99"/>
      <c r="C881" s="41"/>
      <c r="D881" s="58"/>
      <c r="E881" s="42"/>
      <c r="F881" s="42"/>
      <c r="G881" s="44"/>
      <c r="H881" s="175"/>
      <c r="I881" s="246">
        <f>IF(I880=1,1,0)</f>
        <v>0</v>
      </c>
    </row>
    <row r="882" spans="1:9" s="22" customFormat="1" ht="18.75" hidden="1" customHeight="1" x14ac:dyDescent="0.3">
      <c r="A882" s="94" t="s">
        <v>918</v>
      </c>
      <c r="B882" s="46" t="s">
        <v>919</v>
      </c>
      <c r="C882" s="41" t="s">
        <v>23</v>
      </c>
      <c r="D882" s="42"/>
      <c r="E882" s="42">
        <f>'PS - ESCOLA'!E882</f>
        <v>12.29</v>
      </c>
      <c r="F882" s="42">
        <f>E882*(1+C$1809)</f>
        <v>15.076143</v>
      </c>
      <c r="G882" s="42">
        <f>D882*F882</f>
        <v>0</v>
      </c>
      <c r="H882" s="175"/>
      <c r="I882" s="246">
        <f>IF(D882&lt;&gt;0,1,0)</f>
        <v>0</v>
      </c>
    </row>
    <row r="883" spans="1:9" s="22" customFormat="1" ht="18.75" hidden="1" customHeight="1" x14ac:dyDescent="0.3">
      <c r="A883" s="94"/>
      <c r="B883" s="99"/>
      <c r="C883" s="41"/>
      <c r="D883" s="58"/>
      <c r="E883" s="42"/>
      <c r="F883" s="42"/>
      <c r="G883" s="44"/>
      <c r="H883" s="175"/>
      <c r="I883" s="246">
        <f>IF(I882=1,1,0)</f>
        <v>0</v>
      </c>
    </row>
    <row r="884" spans="1:9" s="22" customFormat="1" ht="18.75" hidden="1" customHeight="1" x14ac:dyDescent="0.3">
      <c r="A884" s="94" t="s">
        <v>920</v>
      </c>
      <c r="B884" s="46" t="s">
        <v>921</v>
      </c>
      <c r="C884" s="41" t="s">
        <v>23</v>
      </c>
      <c r="D884" s="42"/>
      <c r="E884" s="42">
        <f>'PS - ESCOLA'!E884</f>
        <v>16.809999999999999</v>
      </c>
      <c r="F884" s="42">
        <f>E884*(1+C$1809)</f>
        <v>20.620827000000002</v>
      </c>
      <c r="G884" s="42">
        <f>D884*F884</f>
        <v>0</v>
      </c>
      <c r="H884" s="175"/>
      <c r="I884" s="246">
        <f>IF(D884&lt;&gt;0,1,0)</f>
        <v>0</v>
      </c>
    </row>
    <row r="885" spans="1:9" s="22" customFormat="1" ht="18.75" hidden="1" customHeight="1" x14ac:dyDescent="0.3">
      <c r="A885" s="94"/>
      <c r="B885" s="91"/>
      <c r="C885" s="41"/>
      <c r="D885" s="58"/>
      <c r="E885" s="42"/>
      <c r="F885" s="42"/>
      <c r="G885" s="44"/>
      <c r="H885" s="175"/>
      <c r="I885" s="246">
        <f>IF(I884=1,1,0)</f>
        <v>0</v>
      </c>
    </row>
    <row r="886" spans="1:9" s="22" customFormat="1" ht="18.75" customHeight="1" x14ac:dyDescent="0.25">
      <c r="A886" s="94" t="s">
        <v>922</v>
      </c>
      <c r="B886" s="57" t="s">
        <v>923</v>
      </c>
      <c r="C886" s="41"/>
      <c r="D886" s="58"/>
      <c r="E886" s="42"/>
      <c r="F886" s="42"/>
      <c r="G886" s="44"/>
      <c r="H886" s="175"/>
      <c r="I886" s="246">
        <f>IF(D889&lt;&gt;0,1,IF(D891&lt;&gt;0,1,IF(D893&lt;&gt;0,1,IF(D895&lt;&gt;0,1,IF(D897&lt;&gt;0,1,0)))))</f>
        <v>1</v>
      </c>
    </row>
    <row r="887" spans="1:9" s="22" customFormat="1" ht="157.5" customHeight="1" x14ac:dyDescent="0.25">
      <c r="A887" s="94"/>
      <c r="B887" s="43" t="s">
        <v>924</v>
      </c>
      <c r="C887" s="41"/>
      <c r="D887" s="58"/>
      <c r="E887" s="42"/>
      <c r="F887" s="42"/>
      <c r="G887" s="44"/>
      <c r="H887" s="175"/>
      <c r="I887" s="246">
        <f>IF(I886=1,1,0)</f>
        <v>1</v>
      </c>
    </row>
    <row r="888" spans="1:9" s="22" customFormat="1" ht="18.75" customHeight="1" x14ac:dyDescent="0.25">
      <c r="A888" s="94"/>
      <c r="B888" s="43"/>
      <c r="C888" s="41"/>
      <c r="D888" s="58"/>
      <c r="E888" s="42"/>
      <c r="F888" s="42"/>
      <c r="G888" s="44"/>
      <c r="H888" s="175"/>
      <c r="I888" s="246">
        <f>IF(I887=1,1,0)</f>
        <v>1</v>
      </c>
    </row>
    <row r="889" spans="1:9" s="22" customFormat="1" ht="31.5" customHeight="1" x14ac:dyDescent="0.25">
      <c r="A889" s="94" t="s">
        <v>925</v>
      </c>
      <c r="B889" s="92" t="s">
        <v>902</v>
      </c>
      <c r="C889" s="41" t="s">
        <v>23</v>
      </c>
      <c r="D889" s="42">
        <v>42</v>
      </c>
      <c r="E889" s="42"/>
      <c r="F889" s="42">
        <f>E889*(1+C$1809)</f>
        <v>0</v>
      </c>
      <c r="G889" s="42">
        <f>D889*F889</f>
        <v>0</v>
      </c>
      <c r="H889" s="176" t="s">
        <v>1962</v>
      </c>
      <c r="I889" s="246">
        <f>IF(D889&lt;&gt;0,1,0)</f>
        <v>1</v>
      </c>
    </row>
    <row r="890" spans="1:9" s="22" customFormat="1" ht="18.75" customHeight="1" x14ac:dyDescent="0.25">
      <c r="A890" s="94"/>
      <c r="B890" s="91"/>
      <c r="C890" s="41"/>
      <c r="D890" s="58"/>
      <c r="E890" s="42"/>
      <c r="F890" s="42"/>
      <c r="G890" s="44"/>
      <c r="H890" s="175"/>
      <c r="I890" s="246">
        <f>IF(I889=1,1,0)</f>
        <v>1</v>
      </c>
    </row>
    <row r="891" spans="1:9" s="22" customFormat="1" ht="18.75" hidden="1" customHeight="1" x14ac:dyDescent="0.3">
      <c r="A891" s="94" t="s">
        <v>926</v>
      </c>
      <c r="B891" s="92" t="s">
        <v>904</v>
      </c>
      <c r="C891" s="41" t="s">
        <v>23</v>
      </c>
      <c r="D891" s="42"/>
      <c r="E891" s="42">
        <f>'PS - ESCOLA'!E891</f>
        <v>29.21</v>
      </c>
      <c r="F891" s="42">
        <f>E891*(1+C$1809)</f>
        <v>35.831907000000008</v>
      </c>
      <c r="G891" s="42">
        <f>D891*F891</f>
        <v>0</v>
      </c>
      <c r="H891" s="175"/>
      <c r="I891" s="246">
        <f>IF(D891&lt;&gt;0,1,0)</f>
        <v>0</v>
      </c>
    </row>
    <row r="892" spans="1:9" s="22" customFormat="1" ht="18.75" hidden="1" customHeight="1" x14ac:dyDescent="0.3">
      <c r="A892" s="94"/>
      <c r="B892" s="91"/>
      <c r="C892" s="41"/>
      <c r="D892" s="58"/>
      <c r="E892" s="42"/>
      <c r="F892" s="42"/>
      <c r="G892" s="44"/>
      <c r="H892" s="175"/>
      <c r="I892" s="246">
        <f>IF(I891=1,1,0)</f>
        <v>0</v>
      </c>
    </row>
    <row r="893" spans="1:9" s="22" customFormat="1" ht="18.75" hidden="1" customHeight="1" x14ac:dyDescent="0.3">
      <c r="A893" s="94" t="s">
        <v>927</v>
      </c>
      <c r="B893" s="92" t="s">
        <v>906</v>
      </c>
      <c r="C893" s="41" t="s">
        <v>23</v>
      </c>
      <c r="D893" s="42"/>
      <c r="E893" s="42">
        <f>'PS - ESCOLA'!E893</f>
        <v>43.63</v>
      </c>
      <c r="F893" s="42">
        <f>E893*(1+C$1809)</f>
        <v>53.520921000000008</v>
      </c>
      <c r="G893" s="42">
        <f>D893*F893</f>
        <v>0</v>
      </c>
      <c r="H893" s="175"/>
      <c r="I893" s="246">
        <f>IF(D893&lt;&gt;0,1,0)</f>
        <v>0</v>
      </c>
    </row>
    <row r="894" spans="1:9" s="22" customFormat="1" ht="18.75" hidden="1" customHeight="1" x14ac:dyDescent="0.3">
      <c r="A894" s="94"/>
      <c r="B894" s="91"/>
      <c r="C894" s="41"/>
      <c r="D894" s="58"/>
      <c r="E894" s="42"/>
      <c r="F894" s="42"/>
      <c r="G894" s="44"/>
      <c r="H894" s="175"/>
      <c r="I894" s="246">
        <f>IF(I893=1,1,0)</f>
        <v>0</v>
      </c>
    </row>
    <row r="895" spans="1:9" s="22" customFormat="1" ht="31.5" customHeight="1" x14ac:dyDescent="0.25">
      <c r="A895" s="94" t="s">
        <v>928</v>
      </c>
      <c r="B895" s="92" t="s">
        <v>908</v>
      </c>
      <c r="C895" s="41" t="s">
        <v>23</v>
      </c>
      <c r="D895" s="42">
        <v>363</v>
      </c>
      <c r="E895" s="42"/>
      <c r="F895" s="42">
        <f>E895*(1+C$1809)</f>
        <v>0</v>
      </c>
      <c r="G895" s="42">
        <f>D895*F895</f>
        <v>0</v>
      </c>
      <c r="H895" s="176" t="s">
        <v>1962</v>
      </c>
      <c r="I895" s="246">
        <f>IF(D895&lt;&gt;0,1,0)</f>
        <v>1</v>
      </c>
    </row>
    <row r="896" spans="1:9" s="22" customFormat="1" ht="18.75" customHeight="1" x14ac:dyDescent="0.25">
      <c r="A896" s="94"/>
      <c r="B896" s="91"/>
      <c r="C896" s="41"/>
      <c r="D896" s="58"/>
      <c r="E896" s="42"/>
      <c r="F896" s="42"/>
      <c r="G896" s="44"/>
      <c r="H896" s="175"/>
      <c r="I896" s="246">
        <f>IF(I895=1,1,0)</f>
        <v>1</v>
      </c>
    </row>
    <row r="897" spans="1:9" s="22" customFormat="1" ht="18.75" hidden="1" customHeight="1" x14ac:dyDescent="0.3">
      <c r="A897" s="94" t="s">
        <v>929</v>
      </c>
      <c r="B897" s="92" t="s">
        <v>910</v>
      </c>
      <c r="C897" s="41" t="s">
        <v>23</v>
      </c>
      <c r="D897" s="42"/>
      <c r="E897" s="42">
        <f>'PS - ESCOLA'!E897</f>
        <v>54.97</v>
      </c>
      <c r="F897" s="42">
        <f>E897*(1+C$1809)</f>
        <v>67.431699000000009</v>
      </c>
      <c r="G897" s="42">
        <f>D897*F897</f>
        <v>0</v>
      </c>
      <c r="H897" s="175"/>
      <c r="I897" s="246">
        <f>IF(D897&lt;&gt;0,1,0)</f>
        <v>0</v>
      </c>
    </row>
    <row r="898" spans="1:9" s="22" customFormat="1" ht="18.75" hidden="1" customHeight="1" x14ac:dyDescent="0.3">
      <c r="A898" s="94"/>
      <c r="B898" s="43"/>
      <c r="C898" s="41"/>
      <c r="D898" s="58"/>
      <c r="E898" s="42"/>
      <c r="F898" s="42"/>
      <c r="G898" s="44"/>
      <c r="H898" s="175"/>
      <c r="I898" s="246">
        <f>IF(I897=1,1,0)</f>
        <v>0</v>
      </c>
    </row>
    <row r="899" spans="1:9" s="22" customFormat="1" ht="18.75" customHeight="1" x14ac:dyDescent="0.25">
      <c r="A899" s="94" t="s">
        <v>930</v>
      </c>
      <c r="B899" s="57" t="s">
        <v>727</v>
      </c>
      <c r="C899" s="41"/>
      <c r="D899" s="58"/>
      <c r="E899" s="42"/>
      <c r="F899" s="42"/>
      <c r="G899" s="44"/>
      <c r="H899" s="175"/>
      <c r="I899" s="246">
        <f>IF(D900&lt;&gt;0,1,IF(D903&lt;&gt;0,1,IF(D906&lt;&gt;0,1,IF(D909&lt;&gt;0,1,IF(D912&lt;&gt;0,1,IF(D915&lt;&gt;0,1,IF(D918&lt;&gt;0,1,IF(D921&lt;&gt;0,1,0))))))))+IF(D924&lt;&gt;0,1,IF(D927&lt;&gt;0,1,IF(D930&lt;&gt;0,1,IF(D933&lt;&gt;0,1,0))))</f>
        <v>1</v>
      </c>
    </row>
    <row r="900" spans="1:9" s="22" customFormat="1" ht="18.75" hidden="1" customHeight="1" x14ac:dyDescent="0.3">
      <c r="A900" s="94" t="s">
        <v>931</v>
      </c>
      <c r="B900" s="45" t="s">
        <v>932</v>
      </c>
      <c r="C900" s="41" t="s">
        <v>27</v>
      </c>
      <c r="D900" s="42"/>
      <c r="E900" s="42">
        <f>'PS - ESCOLA'!E900</f>
        <v>527.62</v>
      </c>
      <c r="F900" s="42">
        <f>E900*(1+C$1809)</f>
        <v>647.2314540000001</v>
      </c>
      <c r="G900" s="42">
        <f>D900*F900</f>
        <v>0</v>
      </c>
      <c r="H900" s="175"/>
      <c r="I900" s="246">
        <f>IF(D900&lt;&gt;0,1,0)</f>
        <v>0</v>
      </c>
    </row>
    <row r="901" spans="1:9" s="22" customFormat="1" ht="47.25" hidden="1" customHeight="1" x14ac:dyDescent="0.3">
      <c r="A901" s="94"/>
      <c r="B901" s="43" t="s">
        <v>933</v>
      </c>
      <c r="C901" s="41"/>
      <c r="D901" s="58"/>
      <c r="E901" s="42"/>
      <c r="F901" s="42"/>
      <c r="G901" s="44"/>
      <c r="H901" s="175"/>
      <c r="I901" s="246">
        <f>IF(I900=1,1,0)</f>
        <v>0</v>
      </c>
    </row>
    <row r="902" spans="1:9" s="22" customFormat="1" ht="18.75" hidden="1" customHeight="1" x14ac:dyDescent="0.3">
      <c r="A902" s="94"/>
      <c r="B902" s="45"/>
      <c r="C902" s="41"/>
      <c r="D902" s="58"/>
      <c r="E902" s="42"/>
      <c r="F902" s="42"/>
      <c r="G902" s="44"/>
      <c r="H902" s="175"/>
      <c r="I902" s="246">
        <f>IF(I901=1,1,0)</f>
        <v>0</v>
      </c>
    </row>
    <row r="903" spans="1:9" s="22" customFormat="1" ht="18.75" hidden="1" customHeight="1" x14ac:dyDescent="0.3">
      <c r="A903" s="94" t="s">
        <v>934</v>
      </c>
      <c r="B903" s="45" t="s">
        <v>935</v>
      </c>
      <c r="C903" s="41" t="s">
        <v>27</v>
      </c>
      <c r="D903" s="42"/>
      <c r="E903" s="42">
        <f>'PS - ESCOLA'!E903</f>
        <v>9.68</v>
      </c>
      <c r="F903" s="42">
        <f>E903*(1+C$1809)</f>
        <v>11.874456</v>
      </c>
      <c r="G903" s="42">
        <f>D903*F903</f>
        <v>0</v>
      </c>
      <c r="H903" s="175"/>
      <c r="I903" s="246">
        <f>IF(D903&lt;&gt;0,1,0)</f>
        <v>0</v>
      </c>
    </row>
    <row r="904" spans="1:9" s="22" customFormat="1" ht="31.5" hidden="1" customHeight="1" x14ac:dyDescent="0.3">
      <c r="A904" s="94"/>
      <c r="B904" s="100" t="s">
        <v>936</v>
      </c>
      <c r="C904" s="41"/>
      <c r="D904" s="58"/>
      <c r="E904" s="42"/>
      <c r="F904" s="42"/>
      <c r="G904" s="44"/>
      <c r="H904" s="175"/>
      <c r="I904" s="246">
        <f>IF(I903=1,1,0)</f>
        <v>0</v>
      </c>
    </row>
    <row r="905" spans="1:9" s="22" customFormat="1" ht="18.75" hidden="1" customHeight="1" x14ac:dyDescent="0.3">
      <c r="A905" s="94"/>
      <c r="B905" s="43"/>
      <c r="C905" s="41"/>
      <c r="D905" s="58"/>
      <c r="E905" s="42"/>
      <c r="F905" s="42"/>
      <c r="G905" s="44"/>
      <c r="H905" s="175"/>
      <c r="I905" s="246">
        <f>IF(I904=1,1,0)</f>
        <v>0</v>
      </c>
    </row>
    <row r="906" spans="1:9" s="22" customFormat="1" ht="18.75" hidden="1" customHeight="1" x14ac:dyDescent="0.3">
      <c r="A906" s="94" t="s">
        <v>937</v>
      </c>
      <c r="B906" s="45" t="s">
        <v>938</v>
      </c>
      <c r="C906" s="41" t="s">
        <v>27</v>
      </c>
      <c r="D906" s="42"/>
      <c r="E906" s="42">
        <f>'PS - ESCOLA'!E906</f>
        <v>12.6</v>
      </c>
      <c r="F906" s="42">
        <f>E906*(1+C$1809)</f>
        <v>15.456420000000001</v>
      </c>
      <c r="G906" s="42">
        <f>D906*F906</f>
        <v>0</v>
      </c>
      <c r="H906" s="175"/>
      <c r="I906" s="246">
        <f>IF(D906&lt;&gt;0,1,0)</f>
        <v>0</v>
      </c>
    </row>
    <row r="907" spans="1:9" s="22" customFormat="1" ht="31.5" hidden="1" customHeight="1" x14ac:dyDescent="0.3">
      <c r="A907" s="94"/>
      <c r="B907" s="100" t="s">
        <v>939</v>
      </c>
      <c r="C907" s="41"/>
      <c r="D907" s="58"/>
      <c r="E907" s="42"/>
      <c r="F907" s="42"/>
      <c r="G907" s="44"/>
      <c r="H907" s="175"/>
      <c r="I907" s="246">
        <f>IF(I906=1,1,0)</f>
        <v>0</v>
      </c>
    </row>
    <row r="908" spans="1:9" s="22" customFormat="1" ht="18.75" hidden="1" customHeight="1" x14ac:dyDescent="0.3">
      <c r="A908" s="94"/>
      <c r="B908" s="43"/>
      <c r="C908" s="41"/>
      <c r="D908" s="58"/>
      <c r="E908" s="42"/>
      <c r="F908" s="42"/>
      <c r="G908" s="44"/>
      <c r="H908" s="175"/>
      <c r="I908" s="246">
        <f>IF(I907=1,1,0)</f>
        <v>0</v>
      </c>
    </row>
    <row r="909" spans="1:9" s="22" customFormat="1" ht="18.75" hidden="1" customHeight="1" x14ac:dyDescent="0.3">
      <c r="A909" s="94" t="s">
        <v>940</v>
      </c>
      <c r="B909" s="45" t="s">
        <v>941</v>
      </c>
      <c r="C909" s="41" t="s">
        <v>27</v>
      </c>
      <c r="D909" s="42"/>
      <c r="E909" s="42">
        <f>'PS - ESCOLA'!E909</f>
        <v>11.6</v>
      </c>
      <c r="F909" s="42">
        <f>E909*(1+C$1809)</f>
        <v>14.22972</v>
      </c>
      <c r="G909" s="42">
        <f>D909*F909</f>
        <v>0</v>
      </c>
      <c r="H909" s="175"/>
      <c r="I909" s="246">
        <f>IF(D909&lt;&gt;0,1,0)</f>
        <v>0</v>
      </c>
    </row>
    <row r="910" spans="1:9" s="22" customFormat="1" ht="47.25" hidden="1" customHeight="1" x14ac:dyDescent="0.3">
      <c r="A910" s="94"/>
      <c r="B910" s="100" t="s">
        <v>942</v>
      </c>
      <c r="C910" s="41"/>
      <c r="D910" s="58"/>
      <c r="E910" s="42"/>
      <c r="F910" s="42"/>
      <c r="G910" s="44"/>
      <c r="H910" s="183"/>
      <c r="I910" s="246">
        <f>IF(I909=1,1,0)</f>
        <v>0</v>
      </c>
    </row>
    <row r="911" spans="1:9" s="22" customFormat="1" ht="18.75" hidden="1" customHeight="1" x14ac:dyDescent="0.3">
      <c r="A911" s="94"/>
      <c r="B911" s="43"/>
      <c r="C911" s="41"/>
      <c r="D911" s="58"/>
      <c r="E911" s="42"/>
      <c r="F911" s="42"/>
      <c r="G911" s="44"/>
      <c r="H911" s="175"/>
      <c r="I911" s="246">
        <f>IF(I910=1,1,0)</f>
        <v>0</v>
      </c>
    </row>
    <row r="912" spans="1:9" s="22" customFormat="1" ht="18.75" hidden="1" customHeight="1" x14ac:dyDescent="0.3">
      <c r="A912" s="94" t="s">
        <v>943</v>
      </c>
      <c r="B912" s="45" t="s">
        <v>944</v>
      </c>
      <c r="C912" s="41" t="s">
        <v>27</v>
      </c>
      <c r="D912" s="42"/>
      <c r="E912" s="42">
        <f>'PS - ESCOLA'!E912</f>
        <v>40.28</v>
      </c>
      <c r="F912" s="42">
        <f>E912*(1+C$1809)</f>
        <v>49.411476000000008</v>
      </c>
      <c r="G912" s="42">
        <f>D912*F912</f>
        <v>0</v>
      </c>
      <c r="H912" s="175"/>
      <c r="I912" s="246">
        <f>IF(D912&lt;&gt;0,1,0)</f>
        <v>0</v>
      </c>
    </row>
    <row r="913" spans="1:9" s="22" customFormat="1" ht="63" hidden="1" customHeight="1" x14ac:dyDescent="0.3">
      <c r="A913" s="94"/>
      <c r="B913" s="43" t="s">
        <v>945</v>
      </c>
      <c r="C913" s="41"/>
      <c r="D913" s="58"/>
      <c r="E913" s="42"/>
      <c r="F913" s="42"/>
      <c r="G913" s="44"/>
      <c r="H913" s="175"/>
      <c r="I913" s="246">
        <f>IF(I912=1,1,0)</f>
        <v>0</v>
      </c>
    </row>
    <row r="914" spans="1:9" s="22" customFormat="1" ht="18.75" hidden="1" customHeight="1" x14ac:dyDescent="0.3">
      <c r="A914" s="94"/>
      <c r="B914" s="45"/>
      <c r="C914" s="41"/>
      <c r="D914" s="58"/>
      <c r="E914" s="42"/>
      <c r="F914" s="42"/>
      <c r="G914" s="44"/>
      <c r="H914" s="175"/>
      <c r="I914" s="246">
        <f>IF(I913=1,1,0)</f>
        <v>0</v>
      </c>
    </row>
    <row r="915" spans="1:9" s="22" customFormat="1" ht="31.5" hidden="1" customHeight="1" x14ac:dyDescent="0.3">
      <c r="A915" s="94" t="s">
        <v>946</v>
      </c>
      <c r="B915" s="45" t="s">
        <v>947</v>
      </c>
      <c r="C915" s="41" t="s">
        <v>27</v>
      </c>
      <c r="D915" s="42"/>
      <c r="E915" s="42">
        <f>'PS - ESCOLA'!E915</f>
        <v>516.41</v>
      </c>
      <c r="F915" s="42">
        <f>E915*(1+C$1809)</f>
        <v>633.48014699999999</v>
      </c>
      <c r="G915" s="42">
        <f>D915*F915</f>
        <v>0</v>
      </c>
      <c r="H915" s="175"/>
      <c r="I915" s="246">
        <f>IF(D915&lt;&gt;0,1,0)</f>
        <v>0</v>
      </c>
    </row>
    <row r="916" spans="1:9" s="22" customFormat="1" ht="141.75" hidden="1" customHeight="1" x14ac:dyDescent="0.3">
      <c r="A916" s="94"/>
      <c r="B916" s="43" t="s">
        <v>948</v>
      </c>
      <c r="C916" s="41"/>
      <c r="D916" s="58"/>
      <c r="E916" s="42"/>
      <c r="F916" s="42"/>
      <c r="G916" s="44"/>
      <c r="H916" s="175"/>
      <c r="I916" s="246">
        <f>IF(I915=1,1,0)</f>
        <v>0</v>
      </c>
    </row>
    <row r="917" spans="1:9" s="22" customFormat="1" ht="18.75" hidden="1" customHeight="1" x14ac:dyDescent="0.3">
      <c r="A917" s="94"/>
      <c r="B917" s="43"/>
      <c r="C917" s="41"/>
      <c r="D917" s="58"/>
      <c r="E917" s="42"/>
      <c r="F917" s="42"/>
      <c r="G917" s="44"/>
      <c r="H917" s="175"/>
      <c r="I917" s="246">
        <f>IF(I916=1,1,0)</f>
        <v>0</v>
      </c>
    </row>
    <row r="918" spans="1:9" s="22" customFormat="1" ht="18.75" hidden="1" customHeight="1" x14ac:dyDescent="0.3">
      <c r="A918" s="94" t="s">
        <v>949</v>
      </c>
      <c r="B918" s="51" t="s">
        <v>950</v>
      </c>
      <c r="C918" s="41" t="s">
        <v>27</v>
      </c>
      <c r="D918" s="42"/>
      <c r="E918" s="42">
        <f>'PS - ESCOLA'!E918</f>
        <v>1878</v>
      </c>
      <c r="F918" s="42">
        <f>E918*(1+C$1809)</f>
        <v>2303.7426</v>
      </c>
      <c r="G918" s="42">
        <f>D918*F918</f>
        <v>0</v>
      </c>
      <c r="H918" s="175"/>
      <c r="I918" s="246">
        <f>IF(D918&lt;&gt;0,1,0)</f>
        <v>0</v>
      </c>
    </row>
    <row r="919" spans="1:9" s="22" customFormat="1" ht="94.5" hidden="1" customHeight="1" x14ac:dyDescent="0.3">
      <c r="A919" s="94"/>
      <c r="B919" s="53" t="s">
        <v>951</v>
      </c>
      <c r="C919" s="41"/>
      <c r="D919" s="58"/>
      <c r="E919" s="42"/>
      <c r="F919" s="42"/>
      <c r="G919" s="44"/>
      <c r="H919" s="188"/>
      <c r="I919" s="246">
        <f>IF(I918=1,1,0)</f>
        <v>0</v>
      </c>
    </row>
    <row r="920" spans="1:9" s="22" customFormat="1" ht="18.75" hidden="1" customHeight="1" x14ac:dyDescent="0.3">
      <c r="A920" s="94"/>
      <c r="B920" s="43"/>
      <c r="C920" s="41"/>
      <c r="D920" s="58"/>
      <c r="E920" s="42"/>
      <c r="F920" s="42"/>
      <c r="G920" s="44"/>
      <c r="H920" s="175"/>
      <c r="I920" s="246">
        <f>IF(I919=1,1,0)</f>
        <v>0</v>
      </c>
    </row>
    <row r="921" spans="1:9" s="22" customFormat="1" ht="18.75" hidden="1" customHeight="1" x14ac:dyDescent="0.3">
      <c r="A921" s="94" t="s">
        <v>952</v>
      </c>
      <c r="B921" s="45" t="s">
        <v>953</v>
      </c>
      <c r="C921" s="41" t="s">
        <v>27</v>
      </c>
      <c r="D921" s="42"/>
      <c r="E921" s="42">
        <f>'PS - ESCOLA'!E921</f>
        <v>9.0500000000000007</v>
      </c>
      <c r="F921" s="42">
        <f>E921*(1+C$1809)</f>
        <v>11.101635000000002</v>
      </c>
      <c r="G921" s="42">
        <f>D921*F921</f>
        <v>0</v>
      </c>
      <c r="H921" s="175"/>
      <c r="I921" s="246">
        <f>IF(D921&lt;&gt;0,1,0)</f>
        <v>0</v>
      </c>
    </row>
    <row r="922" spans="1:9" s="22" customFormat="1" ht="78.75" hidden="1" customHeight="1" x14ac:dyDescent="0.3">
      <c r="A922" s="94"/>
      <c r="B922" s="43" t="s">
        <v>954</v>
      </c>
      <c r="C922" s="41"/>
      <c r="D922" s="58"/>
      <c r="E922" s="42"/>
      <c r="F922" s="42"/>
      <c r="G922" s="44"/>
      <c r="H922" s="192"/>
      <c r="I922" s="246">
        <f>IF(I921=1,1,0)</f>
        <v>0</v>
      </c>
    </row>
    <row r="923" spans="1:9" s="22" customFormat="1" ht="18.75" hidden="1" customHeight="1" x14ac:dyDescent="0.3">
      <c r="A923" s="94"/>
      <c r="B923" s="43"/>
      <c r="C923" s="41"/>
      <c r="D923" s="58"/>
      <c r="E923" s="42"/>
      <c r="F923" s="42"/>
      <c r="G923" s="44"/>
      <c r="H923" s="175"/>
      <c r="I923" s="246">
        <f>IF(I922=1,1,0)</f>
        <v>0</v>
      </c>
    </row>
    <row r="924" spans="1:9" s="24" customFormat="1" ht="18.75" hidden="1" customHeight="1" x14ac:dyDescent="0.3">
      <c r="A924" s="179" t="s">
        <v>955</v>
      </c>
      <c r="B924" s="51" t="s">
        <v>956</v>
      </c>
      <c r="C924" s="52" t="s">
        <v>27</v>
      </c>
      <c r="D924" s="42"/>
      <c r="E924" s="42">
        <f>'PS - ESCOLA'!E924</f>
        <v>148.15</v>
      </c>
      <c r="F924" s="42">
        <f>E924*(1+C$1809)</f>
        <v>181.73560500000002</v>
      </c>
      <c r="G924" s="42">
        <f>D924*F924</f>
        <v>0</v>
      </c>
      <c r="H924" s="193"/>
      <c r="I924" s="246">
        <f>IF(D924&lt;&gt;0,1,0)</f>
        <v>0</v>
      </c>
    </row>
    <row r="925" spans="1:9" s="24" customFormat="1" ht="78.75" hidden="1" customHeight="1" x14ac:dyDescent="0.3">
      <c r="A925" s="179"/>
      <c r="B925" s="53" t="s">
        <v>957</v>
      </c>
      <c r="C925" s="52"/>
      <c r="D925" s="80"/>
      <c r="E925" s="42"/>
      <c r="F925" s="80"/>
      <c r="G925" s="80"/>
      <c r="H925" s="193"/>
      <c r="I925" s="246">
        <f>IF(I924=1,1,0)</f>
        <v>0</v>
      </c>
    </row>
    <row r="926" spans="1:9" s="24" customFormat="1" ht="18.75" hidden="1" customHeight="1" x14ac:dyDescent="0.3">
      <c r="A926" s="179"/>
      <c r="B926" s="53"/>
      <c r="C926" s="52"/>
      <c r="D926" s="80"/>
      <c r="E926" s="42"/>
      <c r="F926" s="80"/>
      <c r="G926" s="80"/>
      <c r="H926" s="193"/>
      <c r="I926" s="246">
        <f>IF(I925=1,1,0)</f>
        <v>0</v>
      </c>
    </row>
    <row r="927" spans="1:9" s="24" customFormat="1" ht="18.75" customHeight="1" x14ac:dyDescent="0.25">
      <c r="A927" s="179" t="s">
        <v>958</v>
      </c>
      <c r="B927" s="51" t="s">
        <v>959</v>
      </c>
      <c r="C927" s="52" t="s">
        <v>27</v>
      </c>
      <c r="D927" s="42">
        <v>12</v>
      </c>
      <c r="E927" s="42"/>
      <c r="F927" s="42">
        <f>E927*(1+C$1809)</f>
        <v>0</v>
      </c>
      <c r="G927" s="42">
        <f>D927*F927</f>
        <v>0</v>
      </c>
      <c r="H927" s="193"/>
      <c r="I927" s="246">
        <f>IF(D927&lt;&gt;0,1,0)</f>
        <v>1</v>
      </c>
    </row>
    <row r="928" spans="1:9" s="24" customFormat="1" ht="78.75" customHeight="1" x14ac:dyDescent="0.25">
      <c r="A928" s="179"/>
      <c r="B928" s="53" t="s">
        <v>957</v>
      </c>
      <c r="C928" s="52"/>
      <c r="D928" s="80"/>
      <c r="E928" s="42"/>
      <c r="F928" s="80"/>
      <c r="G928" s="80"/>
      <c r="H928" s="193"/>
      <c r="I928" s="246">
        <f>IF(I927=1,1,0)</f>
        <v>1</v>
      </c>
    </row>
    <row r="929" spans="1:9" s="24" customFormat="1" ht="18.75" customHeight="1" x14ac:dyDescent="0.25">
      <c r="A929" s="179"/>
      <c r="B929" s="51"/>
      <c r="C929" s="52"/>
      <c r="D929" s="80"/>
      <c r="E929" s="42"/>
      <c r="F929" s="80"/>
      <c r="G929" s="80"/>
      <c r="H929" s="193"/>
      <c r="I929" s="246">
        <f>IF(I928=1,1,0)</f>
        <v>1</v>
      </c>
    </row>
    <row r="930" spans="1:9" s="24" customFormat="1" ht="18.75" hidden="1" customHeight="1" x14ac:dyDescent="0.3">
      <c r="A930" s="179" t="s">
        <v>960</v>
      </c>
      <c r="B930" s="51" t="s">
        <v>961</v>
      </c>
      <c r="C930" s="52" t="s">
        <v>27</v>
      </c>
      <c r="D930" s="42"/>
      <c r="E930" s="42">
        <f>'PS - ESCOLA'!E930</f>
        <v>298.26</v>
      </c>
      <c r="F930" s="42">
        <f>E930*(1+C$1809)</f>
        <v>365.87554200000005</v>
      </c>
      <c r="G930" s="42">
        <f>D930*F930</f>
        <v>0</v>
      </c>
      <c r="H930" s="193"/>
      <c r="I930" s="246">
        <f>IF(D930&lt;&gt;0,1,0)</f>
        <v>0</v>
      </c>
    </row>
    <row r="931" spans="1:9" s="24" customFormat="1" ht="78.75" hidden="1" customHeight="1" x14ac:dyDescent="0.3">
      <c r="A931" s="179"/>
      <c r="B931" s="53" t="s">
        <v>962</v>
      </c>
      <c r="C931" s="52"/>
      <c r="D931" s="80"/>
      <c r="E931" s="42"/>
      <c r="F931" s="80"/>
      <c r="G931" s="80"/>
      <c r="H931" s="193"/>
      <c r="I931" s="246">
        <f>IF(I930=1,1,0)</f>
        <v>0</v>
      </c>
    </row>
    <row r="932" spans="1:9" s="24" customFormat="1" ht="18.75" hidden="1" customHeight="1" x14ac:dyDescent="0.3">
      <c r="A932" s="179"/>
      <c r="B932" s="51"/>
      <c r="C932" s="52"/>
      <c r="D932" s="80"/>
      <c r="E932" s="42"/>
      <c r="F932" s="80"/>
      <c r="G932" s="80"/>
      <c r="H932" s="193"/>
      <c r="I932" s="246">
        <f>IF(I931=1,1,0)</f>
        <v>0</v>
      </c>
    </row>
    <row r="933" spans="1:9" s="24" customFormat="1" ht="18.75" hidden="1" customHeight="1" x14ac:dyDescent="0.3">
      <c r="A933" s="179" t="s">
        <v>963</v>
      </c>
      <c r="B933" s="51" t="s">
        <v>964</v>
      </c>
      <c r="C933" s="52" t="s">
        <v>27</v>
      </c>
      <c r="D933" s="42"/>
      <c r="E933" s="42">
        <f>'PS - ESCOLA'!E933</f>
        <v>43.51</v>
      </c>
      <c r="F933" s="42">
        <f>E933*(1+C$1809)</f>
        <v>53.373717000000006</v>
      </c>
      <c r="G933" s="42">
        <f>D933*F933</f>
        <v>0</v>
      </c>
      <c r="H933" s="193"/>
      <c r="I933" s="246">
        <f>IF(D933&lt;&gt;0,1,0)</f>
        <v>0</v>
      </c>
    </row>
    <row r="934" spans="1:9" s="24" customFormat="1" ht="78.75" hidden="1" customHeight="1" x14ac:dyDescent="0.3">
      <c r="A934" s="179"/>
      <c r="B934" s="53" t="s">
        <v>965</v>
      </c>
      <c r="C934" s="52"/>
      <c r="D934" s="80"/>
      <c r="E934" s="80"/>
      <c r="F934" s="80"/>
      <c r="G934" s="80"/>
      <c r="H934" s="193"/>
      <c r="I934" s="246">
        <f>IF(I933=1,1,0)</f>
        <v>0</v>
      </c>
    </row>
    <row r="935" spans="1:9" s="24" customFormat="1" ht="18.75" hidden="1" customHeight="1" x14ac:dyDescent="0.3">
      <c r="A935" s="179"/>
      <c r="B935" s="53"/>
      <c r="C935" s="52"/>
      <c r="D935" s="80"/>
      <c r="E935" s="80"/>
      <c r="F935" s="80"/>
      <c r="G935" s="80"/>
      <c r="H935" s="193"/>
      <c r="I935" s="246">
        <f>IF(I934=1,1,0)</f>
        <v>0</v>
      </c>
    </row>
    <row r="936" spans="1:9" s="22" customFormat="1" ht="18.75" hidden="1" customHeight="1" x14ac:dyDescent="0.3">
      <c r="A936" s="94" t="s">
        <v>966</v>
      </c>
      <c r="B936" s="57" t="s">
        <v>967</v>
      </c>
      <c r="C936" s="41"/>
      <c r="D936" s="58"/>
      <c r="E936" s="42"/>
      <c r="F936" s="42"/>
      <c r="G936" s="44"/>
      <c r="H936" s="175"/>
      <c r="I936" s="246">
        <f>IF(D939&lt;&gt;0,1,IF(D941&lt;&gt;0,1,IF(D943&lt;&gt;0,1,IF(D945&lt;&gt;0,1,IF(D947&lt;&gt;0,1,IF(D949&lt;&gt;0,1,IF(D951&lt;&gt;0,1,IF(D953&lt;&gt;0,1,0))))))))+IF(D955&lt;&gt;0,1,IF(D957&lt;&gt;0,1,IF(D959&lt;&gt;0,1,IF(D961&lt;&gt;0,1,IF(D963&lt;&gt;0,1,IF(D965&lt;&gt;0,1,IF(D967&lt;&gt;0,1,0)))))))</f>
        <v>0</v>
      </c>
    </row>
    <row r="937" spans="1:9" s="22" customFormat="1" ht="47.25" hidden="1" customHeight="1" x14ac:dyDescent="0.3">
      <c r="A937" s="94"/>
      <c r="B937" s="43" t="s">
        <v>968</v>
      </c>
      <c r="C937" s="41"/>
      <c r="D937" s="58"/>
      <c r="E937" s="42"/>
      <c r="F937" s="42"/>
      <c r="G937" s="44"/>
      <c r="H937" s="175"/>
      <c r="I937" s="246">
        <f>IF(I936=1,1,0)</f>
        <v>0</v>
      </c>
    </row>
    <row r="938" spans="1:9" s="22" customFormat="1" ht="18.75" hidden="1" customHeight="1" x14ac:dyDescent="0.3">
      <c r="A938" s="94"/>
      <c r="B938" s="43"/>
      <c r="C938" s="41"/>
      <c r="D938" s="58"/>
      <c r="E938" s="42"/>
      <c r="F938" s="42"/>
      <c r="G938" s="44"/>
      <c r="H938" s="175"/>
      <c r="I938" s="246">
        <f>IF(I937=1,1,0)</f>
        <v>0</v>
      </c>
    </row>
    <row r="939" spans="1:9" s="22" customFormat="1" ht="18.75" hidden="1" customHeight="1" x14ac:dyDescent="0.3">
      <c r="A939" s="94" t="s">
        <v>969</v>
      </c>
      <c r="B939" s="45" t="s">
        <v>970</v>
      </c>
      <c r="C939" s="41" t="s">
        <v>27</v>
      </c>
      <c r="D939" s="42"/>
      <c r="E939" s="42">
        <f>'PS - ESCOLA'!E939</f>
        <v>12.58</v>
      </c>
      <c r="F939" s="42">
        <f>E939*(1+C$1809)</f>
        <v>15.431886000000002</v>
      </c>
      <c r="G939" s="42">
        <f>D939*F939</f>
        <v>0</v>
      </c>
      <c r="H939" s="175"/>
      <c r="I939" s="246">
        <f>IF(D939&lt;&gt;0,1,0)</f>
        <v>0</v>
      </c>
    </row>
    <row r="940" spans="1:9" s="22" customFormat="1" ht="18.75" hidden="1" customHeight="1" x14ac:dyDescent="0.3">
      <c r="A940" s="94"/>
      <c r="B940" s="43"/>
      <c r="C940" s="41"/>
      <c r="D940" s="58"/>
      <c r="E940" s="42"/>
      <c r="F940" s="42"/>
      <c r="G940" s="44"/>
      <c r="H940" s="175"/>
      <c r="I940" s="246">
        <f>IF(I939=1,1,0)</f>
        <v>0</v>
      </c>
    </row>
    <row r="941" spans="1:9" s="22" customFormat="1" ht="18.75" hidden="1" customHeight="1" x14ac:dyDescent="0.3">
      <c r="A941" s="94" t="s">
        <v>971</v>
      </c>
      <c r="B941" s="45" t="s">
        <v>972</v>
      </c>
      <c r="C941" s="41" t="s">
        <v>27</v>
      </c>
      <c r="D941" s="42"/>
      <c r="E941" s="42">
        <f>'PS - ESCOLA'!E941</f>
        <v>12.21</v>
      </c>
      <c r="F941" s="42">
        <f>E941*(1+C$1809)</f>
        <v>14.978007000000003</v>
      </c>
      <c r="G941" s="42">
        <f>D941*F941</f>
        <v>0</v>
      </c>
      <c r="H941" s="175"/>
      <c r="I941" s="246">
        <f>IF(D941&lt;&gt;0,1,0)</f>
        <v>0</v>
      </c>
    </row>
    <row r="942" spans="1:9" s="22" customFormat="1" ht="18.75" hidden="1" customHeight="1" x14ac:dyDescent="0.3">
      <c r="A942" s="94"/>
      <c r="B942" s="43"/>
      <c r="C942" s="41"/>
      <c r="D942" s="58"/>
      <c r="E942" s="42"/>
      <c r="F942" s="42"/>
      <c r="G942" s="44"/>
      <c r="H942" s="175"/>
      <c r="I942" s="246">
        <f>IF(I941=1,1,0)</f>
        <v>0</v>
      </c>
    </row>
    <row r="943" spans="1:9" s="22" customFormat="1" ht="18.75" hidden="1" customHeight="1" x14ac:dyDescent="0.3">
      <c r="A943" s="94" t="s">
        <v>973</v>
      </c>
      <c r="B943" s="45" t="s">
        <v>974</v>
      </c>
      <c r="C943" s="41" t="s">
        <v>27</v>
      </c>
      <c r="D943" s="42"/>
      <c r="E943" s="42">
        <f>'PS - ESCOLA'!E943</f>
        <v>12.8</v>
      </c>
      <c r="F943" s="42">
        <f>E943*(1+C$1809)</f>
        <v>15.701760000000002</v>
      </c>
      <c r="G943" s="42">
        <f>D943*F943</f>
        <v>0</v>
      </c>
      <c r="H943" s="183"/>
      <c r="I943" s="246">
        <f>IF(D943&lt;&gt;0,1,0)</f>
        <v>0</v>
      </c>
    </row>
    <row r="944" spans="1:9" s="22" customFormat="1" ht="18.75" hidden="1" customHeight="1" x14ac:dyDescent="0.3">
      <c r="A944" s="94"/>
      <c r="B944" s="43"/>
      <c r="C944" s="41"/>
      <c r="D944" s="58"/>
      <c r="E944" s="42"/>
      <c r="F944" s="42"/>
      <c r="G944" s="44"/>
      <c r="H944" s="183"/>
      <c r="I944" s="246">
        <f>IF(I943=1,1,0)</f>
        <v>0</v>
      </c>
    </row>
    <row r="945" spans="1:9" s="22" customFormat="1" ht="18.75" hidden="1" customHeight="1" x14ac:dyDescent="0.3">
      <c r="A945" s="94" t="s">
        <v>975</v>
      </c>
      <c r="B945" s="45" t="s">
        <v>976</v>
      </c>
      <c r="C945" s="41" t="s">
        <v>27</v>
      </c>
      <c r="D945" s="42"/>
      <c r="E945" s="42">
        <f>'PS - ESCOLA'!E945</f>
        <v>14.67</v>
      </c>
      <c r="F945" s="42">
        <f>E945*(1+C$1809)</f>
        <v>17.995689000000002</v>
      </c>
      <c r="G945" s="42">
        <f>D945*F945</f>
        <v>0</v>
      </c>
      <c r="H945" s="183"/>
      <c r="I945" s="246">
        <f>IF(D945&lt;&gt;0,1,0)</f>
        <v>0</v>
      </c>
    </row>
    <row r="946" spans="1:9" s="22" customFormat="1" ht="18.75" hidden="1" customHeight="1" x14ac:dyDescent="0.3">
      <c r="A946" s="94"/>
      <c r="B946" s="43"/>
      <c r="C946" s="41"/>
      <c r="D946" s="58"/>
      <c r="E946" s="42"/>
      <c r="F946" s="42"/>
      <c r="G946" s="44"/>
      <c r="H946" s="183"/>
      <c r="I946" s="246">
        <f>IF(I945=1,1,0)</f>
        <v>0</v>
      </c>
    </row>
    <row r="947" spans="1:9" s="22" customFormat="1" ht="18.75" hidden="1" customHeight="1" x14ac:dyDescent="0.3">
      <c r="A947" s="94" t="s">
        <v>977</v>
      </c>
      <c r="B947" s="45" t="s">
        <v>978</v>
      </c>
      <c r="C947" s="41" t="s">
        <v>27</v>
      </c>
      <c r="D947" s="42"/>
      <c r="E947" s="42">
        <f>'PS - ESCOLA'!E947</f>
        <v>14.92</v>
      </c>
      <c r="F947" s="42">
        <f>E947*(1+C$1809)</f>
        <v>18.302364000000001</v>
      </c>
      <c r="G947" s="42">
        <f>D947*F947</f>
        <v>0</v>
      </c>
      <c r="H947" s="183"/>
      <c r="I947" s="246">
        <f>IF(D947&lt;&gt;0,1,0)</f>
        <v>0</v>
      </c>
    </row>
    <row r="948" spans="1:9" s="22" customFormat="1" ht="18.75" hidden="1" customHeight="1" x14ac:dyDescent="0.3">
      <c r="A948" s="94"/>
      <c r="B948" s="43"/>
      <c r="C948" s="41"/>
      <c r="D948" s="58"/>
      <c r="E948" s="42"/>
      <c r="F948" s="42"/>
      <c r="G948" s="44"/>
      <c r="H948" s="183"/>
      <c r="I948" s="246">
        <f>IF(I947=1,1,0)</f>
        <v>0</v>
      </c>
    </row>
    <row r="949" spans="1:9" s="22" customFormat="1" ht="18.75" hidden="1" customHeight="1" x14ac:dyDescent="0.3">
      <c r="A949" s="94" t="s">
        <v>979</v>
      </c>
      <c r="B949" s="45" t="s">
        <v>980</v>
      </c>
      <c r="C949" s="41" t="s">
        <v>27</v>
      </c>
      <c r="D949" s="42"/>
      <c r="E949" s="42">
        <f>'PS - ESCOLA'!E949</f>
        <v>17.239999999999998</v>
      </c>
      <c r="F949" s="42">
        <f>E949*(1+C$1809)</f>
        <v>21.148308</v>
      </c>
      <c r="G949" s="42">
        <f>D949*F949</f>
        <v>0</v>
      </c>
      <c r="H949" s="183"/>
      <c r="I949" s="246">
        <f>IF(D949&lt;&gt;0,1,0)</f>
        <v>0</v>
      </c>
    </row>
    <row r="950" spans="1:9" s="22" customFormat="1" ht="18.75" hidden="1" customHeight="1" x14ac:dyDescent="0.3">
      <c r="A950" s="94"/>
      <c r="B950" s="43"/>
      <c r="C950" s="41"/>
      <c r="D950" s="58"/>
      <c r="E950" s="42"/>
      <c r="F950" s="42"/>
      <c r="G950" s="44"/>
      <c r="H950" s="183"/>
      <c r="I950" s="246">
        <f>IF(I949=1,1,0)</f>
        <v>0</v>
      </c>
    </row>
    <row r="951" spans="1:9" s="22" customFormat="1" ht="18.75" hidden="1" customHeight="1" x14ac:dyDescent="0.3">
      <c r="A951" s="94" t="s">
        <v>981</v>
      </c>
      <c r="B951" s="45" t="s">
        <v>982</v>
      </c>
      <c r="C951" s="41" t="s">
        <v>27</v>
      </c>
      <c r="D951" s="42"/>
      <c r="E951" s="42">
        <f>'PS - ESCOLA'!E951</f>
        <v>17.89</v>
      </c>
      <c r="F951" s="42">
        <f>E951*(1+C$1809)</f>
        <v>21.945663000000003</v>
      </c>
      <c r="G951" s="42">
        <f>D951*F951</f>
        <v>0</v>
      </c>
      <c r="H951" s="175"/>
      <c r="I951" s="246">
        <f>IF(D951&lt;&gt;0,1,0)</f>
        <v>0</v>
      </c>
    </row>
    <row r="952" spans="1:9" s="22" customFormat="1" ht="18.75" hidden="1" customHeight="1" x14ac:dyDescent="0.3">
      <c r="A952" s="94"/>
      <c r="B952" s="43"/>
      <c r="C952" s="41"/>
      <c r="D952" s="58"/>
      <c r="E952" s="42"/>
      <c r="F952" s="42"/>
      <c r="G952" s="44"/>
      <c r="H952" s="183"/>
      <c r="I952" s="246">
        <f>IF(I951=1,1,0)</f>
        <v>0</v>
      </c>
    </row>
    <row r="953" spans="1:9" s="22" customFormat="1" ht="18.75" hidden="1" customHeight="1" x14ac:dyDescent="0.3">
      <c r="A953" s="94" t="s">
        <v>983</v>
      </c>
      <c r="B953" s="45" t="s">
        <v>984</v>
      </c>
      <c r="C953" s="41" t="s">
        <v>27</v>
      </c>
      <c r="D953" s="42"/>
      <c r="E953" s="42">
        <f>'PS - ESCOLA'!E953</f>
        <v>17.5</v>
      </c>
      <c r="F953" s="42">
        <f>E953*(1+C$1809)</f>
        <v>21.467250000000003</v>
      </c>
      <c r="G953" s="42">
        <f>D953*F953</f>
        <v>0</v>
      </c>
      <c r="H953" s="175"/>
      <c r="I953" s="246">
        <f>IF(D953&lt;&gt;0,1,0)</f>
        <v>0</v>
      </c>
    </row>
    <row r="954" spans="1:9" s="22" customFormat="1" ht="18.75" hidden="1" customHeight="1" x14ac:dyDescent="0.3">
      <c r="A954" s="94"/>
      <c r="B954" s="43"/>
      <c r="C954" s="41"/>
      <c r="D954" s="58"/>
      <c r="E954" s="42"/>
      <c r="F954" s="42"/>
      <c r="G954" s="44"/>
      <c r="H954" s="183"/>
      <c r="I954" s="246">
        <f>IF(I953=1,1,0)</f>
        <v>0</v>
      </c>
    </row>
    <row r="955" spans="1:9" s="22" customFormat="1" ht="18.75" hidden="1" customHeight="1" x14ac:dyDescent="0.3">
      <c r="A955" s="94" t="s">
        <v>985</v>
      </c>
      <c r="B955" s="45" t="s">
        <v>986</v>
      </c>
      <c r="C955" s="41" t="s">
        <v>27</v>
      </c>
      <c r="D955" s="42"/>
      <c r="E955" s="42">
        <f>'PS - ESCOLA'!E955</f>
        <v>17.670000000000002</v>
      </c>
      <c r="F955" s="42">
        <f>E955*(1+C$1809)</f>
        <v>21.675789000000005</v>
      </c>
      <c r="G955" s="42">
        <f>D955*F955</f>
        <v>0</v>
      </c>
      <c r="H955" s="175"/>
      <c r="I955" s="246">
        <f>IF(D955&lt;&gt;0,1,0)</f>
        <v>0</v>
      </c>
    </row>
    <row r="956" spans="1:9" s="22" customFormat="1" ht="18.75" hidden="1" customHeight="1" x14ac:dyDescent="0.3">
      <c r="A956" s="94"/>
      <c r="B956" s="45"/>
      <c r="C956" s="41"/>
      <c r="D956" s="58"/>
      <c r="E956" s="42"/>
      <c r="F956" s="42"/>
      <c r="G956" s="44"/>
      <c r="H956" s="183"/>
      <c r="I956" s="246">
        <f>IF(I955=1,1,0)</f>
        <v>0</v>
      </c>
    </row>
    <row r="957" spans="1:9" s="22" customFormat="1" ht="18.75" hidden="1" customHeight="1" x14ac:dyDescent="0.3">
      <c r="A957" s="94" t="s">
        <v>987</v>
      </c>
      <c r="B957" s="45" t="s">
        <v>988</v>
      </c>
      <c r="C957" s="41" t="s">
        <v>27</v>
      </c>
      <c r="D957" s="42"/>
      <c r="E957" s="42">
        <f>'PS - ESCOLA'!E957</f>
        <v>12.24</v>
      </c>
      <c r="F957" s="42">
        <f>E957*(1+C$1809)</f>
        <v>15.014808000000002</v>
      </c>
      <c r="G957" s="42">
        <f>D957*F957</f>
        <v>0</v>
      </c>
      <c r="H957" s="175"/>
      <c r="I957" s="246">
        <f>IF(D957&lt;&gt;0,1,0)</f>
        <v>0</v>
      </c>
    </row>
    <row r="958" spans="1:9" s="22" customFormat="1" ht="18.75" hidden="1" customHeight="1" x14ac:dyDescent="0.3">
      <c r="A958" s="94"/>
      <c r="B958" s="45"/>
      <c r="C958" s="41"/>
      <c r="D958" s="58"/>
      <c r="E958" s="42"/>
      <c r="F958" s="42"/>
      <c r="G958" s="44"/>
      <c r="H958" s="183"/>
      <c r="I958" s="246">
        <f>IF(I957=1,1,0)</f>
        <v>0</v>
      </c>
    </row>
    <row r="959" spans="1:9" s="22" customFormat="1" ht="18.75" hidden="1" customHeight="1" x14ac:dyDescent="0.3">
      <c r="A959" s="94" t="s">
        <v>989</v>
      </c>
      <c r="B959" s="45" t="s">
        <v>990</v>
      </c>
      <c r="C959" s="41" t="s">
        <v>27</v>
      </c>
      <c r="D959" s="42"/>
      <c r="E959" s="42">
        <f>'PS - ESCOLA'!E959</f>
        <v>15.35</v>
      </c>
      <c r="F959" s="42">
        <f>E959*(1+C$1809)</f>
        <v>18.829845000000002</v>
      </c>
      <c r="G959" s="42">
        <f>D959*F959</f>
        <v>0</v>
      </c>
      <c r="H959" s="175"/>
      <c r="I959" s="246">
        <f>IF(D959&lt;&gt;0,1,0)</f>
        <v>0</v>
      </c>
    </row>
    <row r="960" spans="1:9" s="22" customFormat="1" ht="18.75" hidden="1" customHeight="1" x14ac:dyDescent="0.3">
      <c r="A960" s="94"/>
      <c r="B960" s="45"/>
      <c r="C960" s="41"/>
      <c r="D960" s="58"/>
      <c r="E960" s="42"/>
      <c r="F960" s="42"/>
      <c r="G960" s="44"/>
      <c r="H960" s="175"/>
      <c r="I960" s="246">
        <f>IF(I959=1,1,0)</f>
        <v>0</v>
      </c>
    </row>
    <row r="961" spans="1:9" s="22" customFormat="1" ht="18.75" hidden="1" customHeight="1" x14ac:dyDescent="0.3">
      <c r="A961" s="94" t="s">
        <v>991</v>
      </c>
      <c r="B961" s="92" t="s">
        <v>992</v>
      </c>
      <c r="C961" s="41" t="s">
        <v>27</v>
      </c>
      <c r="D961" s="42"/>
      <c r="E961" s="42">
        <f>'PS - ESCOLA'!E961</f>
        <v>29.19</v>
      </c>
      <c r="F961" s="42">
        <f>E961*(1+C$1809)</f>
        <v>35.807373000000005</v>
      </c>
      <c r="G961" s="42">
        <f>D961*F961</f>
        <v>0</v>
      </c>
      <c r="H961" s="175"/>
      <c r="I961" s="246">
        <f>IF(D961&lt;&gt;0,1,0)</f>
        <v>0</v>
      </c>
    </row>
    <row r="962" spans="1:9" s="22" customFormat="1" ht="18.75" hidden="1" customHeight="1" x14ac:dyDescent="0.3">
      <c r="A962" s="94"/>
      <c r="B962" s="92"/>
      <c r="C962" s="41"/>
      <c r="D962" s="58"/>
      <c r="E962" s="42"/>
      <c r="F962" s="42"/>
      <c r="G962" s="44"/>
      <c r="H962" s="175"/>
      <c r="I962" s="246">
        <f>IF(I961=1,1,0)</f>
        <v>0</v>
      </c>
    </row>
    <row r="963" spans="1:9" s="22" customFormat="1" ht="18.75" hidden="1" customHeight="1" x14ac:dyDescent="0.3">
      <c r="A963" s="94" t="s">
        <v>993</v>
      </c>
      <c r="B963" s="92" t="s">
        <v>994</v>
      </c>
      <c r="C963" s="41" t="s">
        <v>27</v>
      </c>
      <c r="D963" s="42"/>
      <c r="E963" s="42">
        <f>'PS - ESCOLA'!E963</f>
        <v>20.37</v>
      </c>
      <c r="F963" s="42">
        <f>E963*(1+C$1809)</f>
        <v>24.987879000000003</v>
      </c>
      <c r="G963" s="42">
        <f>D963*F963</f>
        <v>0</v>
      </c>
      <c r="H963" s="175"/>
      <c r="I963" s="246">
        <f>IF(D963&lt;&gt;0,1,0)</f>
        <v>0</v>
      </c>
    </row>
    <row r="964" spans="1:9" s="22" customFormat="1" ht="18.75" hidden="1" customHeight="1" x14ac:dyDescent="0.3">
      <c r="A964" s="94"/>
      <c r="B964" s="92"/>
      <c r="C964" s="41"/>
      <c r="D964" s="58"/>
      <c r="E964" s="42"/>
      <c r="F964" s="42"/>
      <c r="G964" s="44"/>
      <c r="H964" s="175"/>
      <c r="I964" s="246">
        <f>IF(I963=1,1,0)</f>
        <v>0</v>
      </c>
    </row>
    <row r="965" spans="1:9" s="22" customFormat="1" ht="18.75" hidden="1" customHeight="1" x14ac:dyDescent="0.3">
      <c r="A965" s="94" t="s">
        <v>995</v>
      </c>
      <c r="B965" s="92" t="s">
        <v>996</v>
      </c>
      <c r="C965" s="41" t="s">
        <v>27</v>
      </c>
      <c r="D965" s="42"/>
      <c r="E965" s="42">
        <f>'PS - ESCOLA'!E965</f>
        <v>25.22</v>
      </c>
      <c r="F965" s="42">
        <f>E965*(1+C$1809)</f>
        <v>30.937374000000002</v>
      </c>
      <c r="G965" s="42">
        <f>D965*F965</f>
        <v>0</v>
      </c>
      <c r="H965" s="175"/>
      <c r="I965" s="246">
        <f>IF(D965&lt;&gt;0,1,0)</f>
        <v>0</v>
      </c>
    </row>
    <row r="966" spans="1:9" s="22" customFormat="1" ht="18.75" hidden="1" customHeight="1" x14ac:dyDescent="0.3">
      <c r="A966" s="94"/>
      <c r="B966" s="92"/>
      <c r="C966" s="41"/>
      <c r="D966" s="58"/>
      <c r="E966" s="42"/>
      <c r="F966" s="42"/>
      <c r="G966" s="44"/>
      <c r="H966" s="175"/>
      <c r="I966" s="246">
        <f>IF(I965=1,1,0)</f>
        <v>0</v>
      </c>
    </row>
    <row r="967" spans="1:9" s="22" customFormat="1" ht="18.75" hidden="1" customHeight="1" x14ac:dyDescent="0.3">
      <c r="A967" s="94" t="s">
        <v>997</v>
      </c>
      <c r="B967" s="92" t="s">
        <v>998</v>
      </c>
      <c r="C967" s="41" t="s">
        <v>27</v>
      </c>
      <c r="D967" s="42"/>
      <c r="E967" s="42">
        <f>'PS - ESCOLA'!E967</f>
        <v>83.71</v>
      </c>
      <c r="F967" s="42">
        <f>E967*(1+C$1809)</f>
        <v>102.687057</v>
      </c>
      <c r="G967" s="42">
        <f>D967*F967</f>
        <v>0</v>
      </c>
      <c r="H967" s="175"/>
      <c r="I967" s="246">
        <f>IF(D967&lt;&gt;0,1,0)</f>
        <v>0</v>
      </c>
    </row>
    <row r="968" spans="1:9" s="22" customFormat="1" ht="18.75" hidden="1" customHeight="1" x14ac:dyDescent="0.3">
      <c r="A968" s="94"/>
      <c r="B968" s="45"/>
      <c r="C968" s="41"/>
      <c r="D968" s="58"/>
      <c r="E968" s="42"/>
      <c r="F968" s="42"/>
      <c r="G968" s="44"/>
      <c r="H968" s="175"/>
      <c r="I968" s="246">
        <f>IF(I967=1,1,0)</f>
        <v>0</v>
      </c>
    </row>
    <row r="969" spans="1:9" s="22" customFormat="1" ht="18.75" customHeight="1" x14ac:dyDescent="0.25">
      <c r="A969" s="94" t="s">
        <v>999</v>
      </c>
      <c r="B969" s="57" t="s">
        <v>1000</v>
      </c>
      <c r="C969" s="41"/>
      <c r="D969" s="58"/>
      <c r="E969" s="42"/>
      <c r="F969" s="42"/>
      <c r="G969" s="44"/>
      <c r="H969" s="175"/>
      <c r="I969" s="246">
        <f>IF(D972&lt;&gt;0,1,IF(D974&lt;&gt;0,1,IF(D976&lt;&gt;0,1,IF(D978&lt;&gt;0,1,IF(D980&lt;&gt;0,1,IF(D982&lt;&gt;0,1,0))))))</f>
        <v>1</v>
      </c>
    </row>
    <row r="970" spans="1:9" s="22" customFormat="1" ht="94.5" customHeight="1" x14ac:dyDescent="0.25">
      <c r="A970" s="94"/>
      <c r="B970" s="43" t="s">
        <v>1001</v>
      </c>
      <c r="C970" s="41"/>
      <c r="D970" s="58"/>
      <c r="E970" s="42"/>
      <c r="F970" s="42"/>
      <c r="G970" s="44"/>
      <c r="H970" s="175"/>
      <c r="I970" s="246">
        <f>IF(I969=1,1,0)</f>
        <v>1</v>
      </c>
    </row>
    <row r="971" spans="1:9" s="22" customFormat="1" ht="18.75" customHeight="1" x14ac:dyDescent="0.25">
      <c r="A971" s="94"/>
      <c r="B971" s="43"/>
      <c r="C971" s="41"/>
      <c r="D971" s="58"/>
      <c r="E971" s="42"/>
      <c r="F971" s="42"/>
      <c r="G971" s="44"/>
      <c r="H971" s="175"/>
      <c r="I971" s="246">
        <f>IF(I970=1,1,0)</f>
        <v>1</v>
      </c>
    </row>
    <row r="972" spans="1:9" s="22" customFormat="1" ht="31.5" hidden="1" customHeight="1" x14ac:dyDescent="0.3">
      <c r="A972" s="94" t="s">
        <v>1002</v>
      </c>
      <c r="B972" s="92" t="s">
        <v>1003</v>
      </c>
      <c r="C972" s="41" t="s">
        <v>27</v>
      </c>
      <c r="D972" s="42"/>
      <c r="E972" s="42">
        <f>'PS - ESCOLA'!E972</f>
        <v>118.39</v>
      </c>
      <c r="F972" s="42">
        <f>E972*(1+C$1809)</f>
        <v>145.22901300000001</v>
      </c>
      <c r="G972" s="42">
        <f>D972*F972</f>
        <v>0</v>
      </c>
      <c r="H972" s="175"/>
      <c r="I972" s="246">
        <f>IF(D972&lt;&gt;0,1,0)</f>
        <v>0</v>
      </c>
    </row>
    <row r="973" spans="1:9" s="22" customFormat="1" ht="18.75" hidden="1" customHeight="1" x14ac:dyDescent="0.3">
      <c r="A973" s="94"/>
      <c r="B973" s="91"/>
      <c r="C973" s="41"/>
      <c r="D973" s="58"/>
      <c r="E973" s="42"/>
      <c r="F973" s="42"/>
      <c r="G973" s="44"/>
      <c r="H973" s="175"/>
      <c r="I973" s="246">
        <f>IF(I972=1,1,0)</f>
        <v>0</v>
      </c>
    </row>
    <row r="974" spans="1:9" s="22" customFormat="1" ht="31.5" customHeight="1" x14ac:dyDescent="0.25">
      <c r="A974" s="94" t="s">
        <v>1004</v>
      </c>
      <c r="B974" s="92" t="s">
        <v>1005</v>
      </c>
      <c r="C974" s="41" t="s">
        <v>27</v>
      </c>
      <c r="D974" s="42">
        <v>1</v>
      </c>
      <c r="E974" s="42"/>
      <c r="F974" s="42">
        <f>E974*(1+C$1809)</f>
        <v>0</v>
      </c>
      <c r="G974" s="42">
        <f>D974*F974</f>
        <v>0</v>
      </c>
      <c r="H974" s="176" t="s">
        <v>1962</v>
      </c>
      <c r="I974" s="246">
        <f>IF(D974&lt;&gt;0,1,0)</f>
        <v>1</v>
      </c>
    </row>
    <row r="975" spans="1:9" s="22" customFormat="1" ht="18.75" customHeight="1" x14ac:dyDescent="0.25">
      <c r="A975" s="94"/>
      <c r="B975" s="91"/>
      <c r="C975" s="41"/>
      <c r="D975" s="58"/>
      <c r="E975" s="42"/>
      <c r="F975" s="42"/>
      <c r="G975" s="44"/>
      <c r="H975" s="175"/>
      <c r="I975" s="246">
        <f>IF(I974=1,1,0)</f>
        <v>1</v>
      </c>
    </row>
    <row r="976" spans="1:9" s="22" customFormat="1" ht="31.5" hidden="1" customHeight="1" x14ac:dyDescent="0.3">
      <c r="A976" s="94" t="s">
        <v>1006</v>
      </c>
      <c r="B976" s="92" t="s">
        <v>1007</v>
      </c>
      <c r="C976" s="41" t="s">
        <v>27</v>
      </c>
      <c r="D976" s="42"/>
      <c r="E976" s="42">
        <f>'PS - ESCOLA'!E976</f>
        <v>210.29</v>
      </c>
      <c r="F976" s="42">
        <f>E976*(1+C$1809)</f>
        <v>257.96274299999999</v>
      </c>
      <c r="G976" s="42">
        <f>D976*F976</f>
        <v>0</v>
      </c>
      <c r="H976" s="175"/>
      <c r="I976" s="246">
        <f>IF(D976&lt;&gt;0,1,0)</f>
        <v>0</v>
      </c>
    </row>
    <row r="977" spans="1:9" s="22" customFormat="1" ht="18.75" hidden="1" customHeight="1" x14ac:dyDescent="0.3">
      <c r="A977" s="94"/>
      <c r="B977" s="91"/>
      <c r="C977" s="41"/>
      <c r="D977" s="58"/>
      <c r="E977" s="42"/>
      <c r="F977" s="42"/>
      <c r="G977" s="44"/>
      <c r="H977" s="175"/>
      <c r="I977" s="246">
        <f>IF(I976=1,1,0)</f>
        <v>0</v>
      </c>
    </row>
    <row r="978" spans="1:9" s="22" customFormat="1" ht="31.5" hidden="1" customHeight="1" x14ac:dyDescent="0.3">
      <c r="A978" s="94" t="s">
        <v>1008</v>
      </c>
      <c r="B978" s="92" t="s">
        <v>1009</v>
      </c>
      <c r="C978" s="41" t="s">
        <v>27</v>
      </c>
      <c r="D978" s="42"/>
      <c r="E978" s="42">
        <f>'PS - ESCOLA'!E978</f>
        <v>286.64999999999998</v>
      </c>
      <c r="F978" s="42">
        <f>E978*(1+C$1809)</f>
        <v>351.633555</v>
      </c>
      <c r="G978" s="42">
        <f>D978*F978</f>
        <v>0</v>
      </c>
      <c r="H978" s="175"/>
      <c r="I978" s="246">
        <f>IF(D978&lt;&gt;0,1,0)</f>
        <v>0</v>
      </c>
    </row>
    <row r="979" spans="1:9" s="22" customFormat="1" ht="18.75" hidden="1" customHeight="1" x14ac:dyDescent="0.3">
      <c r="A979" s="94"/>
      <c r="B979" s="91"/>
      <c r="C979" s="41"/>
      <c r="D979" s="58"/>
      <c r="E979" s="42"/>
      <c r="F979" s="42"/>
      <c r="G979" s="44"/>
      <c r="H979" s="175"/>
      <c r="I979" s="246">
        <f>IF(I978=1,1,0)</f>
        <v>0</v>
      </c>
    </row>
    <row r="980" spans="1:9" s="22" customFormat="1" ht="31.5" hidden="1" customHeight="1" x14ac:dyDescent="0.3">
      <c r="A980" s="94" t="s">
        <v>1010</v>
      </c>
      <c r="B980" s="92" t="s">
        <v>1011</v>
      </c>
      <c r="C980" s="41" t="s">
        <v>27</v>
      </c>
      <c r="D980" s="42"/>
      <c r="E980" s="42">
        <f>'PS - ESCOLA'!E980</f>
        <v>387.11</v>
      </c>
      <c r="F980" s="42">
        <f>E980*(1+C$1809)</f>
        <v>474.86783700000007</v>
      </c>
      <c r="G980" s="42">
        <f>D980*F980</f>
        <v>0</v>
      </c>
      <c r="H980" s="175"/>
      <c r="I980" s="246">
        <f>IF(D980&lt;&gt;0,1,0)</f>
        <v>0</v>
      </c>
    </row>
    <row r="981" spans="1:9" s="22" customFormat="1" ht="18.75" hidden="1" customHeight="1" x14ac:dyDescent="0.3">
      <c r="A981" s="94"/>
      <c r="B981" s="91"/>
      <c r="C981" s="41"/>
      <c r="D981" s="58"/>
      <c r="E981" s="42"/>
      <c r="F981" s="42"/>
      <c r="G981" s="44"/>
      <c r="H981" s="183"/>
      <c r="I981" s="246">
        <f>IF(I980=1,1,0)</f>
        <v>0</v>
      </c>
    </row>
    <row r="982" spans="1:9" s="22" customFormat="1" ht="31.5" hidden="1" customHeight="1" x14ac:dyDescent="0.3">
      <c r="A982" s="94" t="s">
        <v>1012</v>
      </c>
      <c r="B982" s="92" t="s">
        <v>1013</v>
      </c>
      <c r="C982" s="41" t="s">
        <v>27</v>
      </c>
      <c r="D982" s="42"/>
      <c r="E982" s="42">
        <f>'PS - ESCOLA'!E982</f>
        <v>507.54</v>
      </c>
      <c r="F982" s="42">
        <f>E982*(1+C$1809)</f>
        <v>622.59931800000004</v>
      </c>
      <c r="G982" s="42">
        <f>D982*F982</f>
        <v>0</v>
      </c>
      <c r="H982" s="183"/>
      <c r="I982" s="246">
        <f>IF(D982&lt;&gt;0,1,0)</f>
        <v>0</v>
      </c>
    </row>
    <row r="983" spans="1:9" s="22" customFormat="1" ht="18.75" hidden="1" customHeight="1" x14ac:dyDescent="0.3">
      <c r="A983" s="94"/>
      <c r="B983" s="43"/>
      <c r="C983" s="41"/>
      <c r="D983" s="58"/>
      <c r="E983" s="42"/>
      <c r="F983" s="42"/>
      <c r="G983" s="44"/>
      <c r="H983" s="175"/>
      <c r="I983" s="246">
        <f>IF(I982=1,1,0)</f>
        <v>0</v>
      </c>
    </row>
    <row r="984" spans="1:9" s="22" customFormat="1" ht="18.75" x14ac:dyDescent="0.25">
      <c r="A984" s="223" t="s">
        <v>1968</v>
      </c>
      <c r="B984" s="224"/>
      <c r="C984" s="217"/>
      <c r="D984" s="217"/>
      <c r="E984" s="209" t="s">
        <v>67</v>
      </c>
      <c r="F984" s="217"/>
      <c r="G984" s="66">
        <f>SUM(G706:G983)</f>
        <v>0</v>
      </c>
      <c r="H984" s="175"/>
      <c r="I984" s="245" t="s">
        <v>1973</v>
      </c>
    </row>
    <row r="985" spans="1:9" s="22" customFormat="1" ht="18.75" customHeight="1" x14ac:dyDescent="0.25">
      <c r="A985" s="172">
        <v>110000</v>
      </c>
      <c r="B985" s="228" t="s">
        <v>1014</v>
      </c>
      <c r="C985" s="229"/>
      <c r="D985" s="233"/>
      <c r="E985" s="230"/>
      <c r="F985" s="230"/>
      <c r="G985" s="232"/>
      <c r="H985" s="175"/>
      <c r="I985" s="245" t="s">
        <v>1973</v>
      </c>
    </row>
    <row r="986" spans="1:9" s="22" customFormat="1" ht="31.5" hidden="1" customHeight="1" x14ac:dyDescent="0.3">
      <c r="A986" s="174">
        <v>110100</v>
      </c>
      <c r="B986" s="57" t="s">
        <v>1015</v>
      </c>
      <c r="C986" s="41"/>
      <c r="D986" s="58"/>
      <c r="E986" s="42"/>
      <c r="F986" s="42"/>
      <c r="G986" s="44"/>
      <c r="H986" s="175"/>
      <c r="I986" s="246">
        <f>IF(D989&lt;&gt;0,1,IF(D991&lt;&gt;0,1,IF(D993&lt;&gt;0,1,IF(D995&lt;&gt;0,1,IF(D997&lt;&gt;0,1,IF(D999&lt;&gt;0,1,IF(D1001&lt;&gt;0,1,0)))))))</f>
        <v>0</v>
      </c>
    </row>
    <row r="987" spans="1:9" s="22" customFormat="1" ht="207" hidden="1" customHeight="1" x14ac:dyDescent="0.3">
      <c r="A987" s="94"/>
      <c r="B987" s="43" t="s">
        <v>1016</v>
      </c>
      <c r="C987" s="41"/>
      <c r="D987" s="58"/>
      <c r="E987" s="42"/>
      <c r="F987" s="42"/>
      <c r="G987" s="44"/>
      <c r="H987" s="175"/>
      <c r="I987" s="246">
        <f>IF(I986=1,1,0)</f>
        <v>0</v>
      </c>
    </row>
    <row r="988" spans="1:9" s="22" customFormat="1" ht="18.75" hidden="1" customHeight="1" x14ac:dyDescent="0.3">
      <c r="A988" s="94"/>
      <c r="B988" s="57"/>
      <c r="C988" s="41"/>
      <c r="D988" s="58"/>
      <c r="E988" s="42"/>
      <c r="F988" s="42"/>
      <c r="G988" s="44"/>
      <c r="H988" s="175"/>
      <c r="I988" s="246">
        <f>IF(I987=1,1,0)</f>
        <v>0</v>
      </c>
    </row>
    <row r="989" spans="1:9" s="22" customFormat="1" ht="18.75" hidden="1" customHeight="1" x14ac:dyDescent="0.3">
      <c r="A989" s="94" t="s">
        <v>1017</v>
      </c>
      <c r="B989" s="45" t="s">
        <v>1018</v>
      </c>
      <c r="C989" s="41" t="s">
        <v>27</v>
      </c>
      <c r="D989" s="42"/>
      <c r="E989" s="42">
        <f>'PS - ESCOLA'!E989</f>
        <v>556.22</v>
      </c>
      <c r="F989" s="42">
        <f>E989*(1+C$1809)</f>
        <v>682.3150740000001</v>
      </c>
      <c r="G989" s="42">
        <f>D989*F989</f>
        <v>0</v>
      </c>
      <c r="H989" s="175"/>
      <c r="I989" s="246">
        <f>IF(D989&lt;&gt;0,1,0)</f>
        <v>0</v>
      </c>
    </row>
    <row r="990" spans="1:9" s="22" customFormat="1" ht="18.75" hidden="1" customHeight="1" x14ac:dyDescent="0.3">
      <c r="A990" s="94"/>
      <c r="B990" s="43"/>
      <c r="C990" s="41"/>
      <c r="D990" s="58"/>
      <c r="E990" s="42"/>
      <c r="F990" s="42"/>
      <c r="G990" s="44"/>
      <c r="H990" s="183"/>
      <c r="I990" s="246">
        <f>IF(I989=1,1,0)</f>
        <v>0</v>
      </c>
    </row>
    <row r="991" spans="1:9" s="22" customFormat="1" ht="18.75" hidden="1" customHeight="1" x14ac:dyDescent="0.3">
      <c r="A991" s="94" t="s">
        <v>1019</v>
      </c>
      <c r="B991" s="45" t="s">
        <v>1020</v>
      </c>
      <c r="C991" s="41" t="s">
        <v>27</v>
      </c>
      <c r="D991" s="42"/>
      <c r="E991" s="42">
        <f>'PS - ESCOLA'!E991</f>
        <v>564.91999999999996</v>
      </c>
      <c r="F991" s="42">
        <f>E991*(1+C$1809)</f>
        <v>692.98736400000007</v>
      </c>
      <c r="G991" s="42">
        <f>D991*F991</f>
        <v>0</v>
      </c>
      <c r="H991" s="175"/>
      <c r="I991" s="246">
        <f>IF(D991&lt;&gt;0,1,0)</f>
        <v>0</v>
      </c>
    </row>
    <row r="992" spans="1:9" s="22" customFormat="1" ht="18.75" hidden="1" customHeight="1" x14ac:dyDescent="0.3">
      <c r="A992" s="94"/>
      <c r="B992" s="43"/>
      <c r="C992" s="41"/>
      <c r="D992" s="58"/>
      <c r="E992" s="42"/>
      <c r="F992" s="42"/>
      <c r="G992" s="44"/>
      <c r="H992" s="183"/>
      <c r="I992" s="246">
        <f>IF(I991=1,1,0)</f>
        <v>0</v>
      </c>
    </row>
    <row r="993" spans="1:9" s="22" customFormat="1" ht="18.75" hidden="1" customHeight="1" x14ac:dyDescent="0.3">
      <c r="A993" s="94" t="s">
        <v>1021</v>
      </c>
      <c r="B993" s="45" t="s">
        <v>1022</v>
      </c>
      <c r="C993" s="41" t="s">
        <v>27</v>
      </c>
      <c r="D993" s="42"/>
      <c r="E993" s="42">
        <f>'PS - ESCOLA'!E993</f>
        <v>573.64</v>
      </c>
      <c r="F993" s="42">
        <f>E993*(1+C$1809)</f>
        <v>703.68418800000006</v>
      </c>
      <c r="G993" s="42">
        <f>D993*F993</f>
        <v>0</v>
      </c>
      <c r="H993" s="175"/>
      <c r="I993" s="246">
        <f>IF(D993&lt;&gt;0,1,0)</f>
        <v>0</v>
      </c>
    </row>
    <row r="994" spans="1:9" s="22" customFormat="1" ht="18.75" hidden="1" customHeight="1" x14ac:dyDescent="0.3">
      <c r="A994" s="94"/>
      <c r="B994" s="43"/>
      <c r="C994" s="41"/>
      <c r="D994" s="58"/>
      <c r="E994" s="42"/>
      <c r="F994" s="42"/>
      <c r="G994" s="44"/>
      <c r="H994" s="183"/>
      <c r="I994" s="246">
        <f>IF(I993=1,1,0)</f>
        <v>0</v>
      </c>
    </row>
    <row r="995" spans="1:9" s="22" customFormat="1" ht="18.75" hidden="1" customHeight="1" x14ac:dyDescent="0.3">
      <c r="A995" s="94" t="s">
        <v>1023</v>
      </c>
      <c r="B995" s="45" t="s">
        <v>1024</v>
      </c>
      <c r="C995" s="41" t="s">
        <v>27</v>
      </c>
      <c r="D995" s="42"/>
      <c r="E995" s="42">
        <f>'PS - ESCOLA'!E995</f>
        <v>606.38</v>
      </c>
      <c r="F995" s="42">
        <f>E995*(1+C$1809)</f>
        <v>743.84634600000004</v>
      </c>
      <c r="G995" s="42">
        <f>D995*F995</f>
        <v>0</v>
      </c>
      <c r="H995" s="175"/>
      <c r="I995" s="246">
        <f>IF(D995&lt;&gt;0,1,0)</f>
        <v>0</v>
      </c>
    </row>
    <row r="996" spans="1:9" s="22" customFormat="1" ht="18.75" hidden="1" customHeight="1" x14ac:dyDescent="0.3">
      <c r="A996" s="94"/>
      <c r="B996" s="43"/>
      <c r="C996" s="41"/>
      <c r="D996" s="58"/>
      <c r="E996" s="42"/>
      <c r="F996" s="42"/>
      <c r="G996" s="44"/>
      <c r="H996" s="183"/>
      <c r="I996" s="246">
        <f>IF(I995=1,1,0)</f>
        <v>0</v>
      </c>
    </row>
    <row r="997" spans="1:9" s="22" customFormat="1" ht="18.75" hidden="1" customHeight="1" x14ac:dyDescent="0.3">
      <c r="A997" s="94" t="s">
        <v>1025</v>
      </c>
      <c r="B997" s="45" t="s">
        <v>1026</v>
      </c>
      <c r="C997" s="41" t="s">
        <v>27</v>
      </c>
      <c r="D997" s="42"/>
      <c r="E997" s="42">
        <f>'PS - ESCOLA'!E997</f>
        <v>2116.13</v>
      </c>
      <c r="F997" s="42">
        <f>E997*(1+C$1809)</f>
        <v>2595.8566710000005</v>
      </c>
      <c r="G997" s="42">
        <f>D997*F997</f>
        <v>0</v>
      </c>
      <c r="H997" s="175"/>
      <c r="I997" s="246">
        <f>IF(D997&lt;&gt;0,1,0)</f>
        <v>0</v>
      </c>
    </row>
    <row r="998" spans="1:9" s="22" customFormat="1" ht="18.75" hidden="1" customHeight="1" x14ac:dyDescent="0.3">
      <c r="A998" s="94"/>
      <c r="B998" s="43"/>
      <c r="C998" s="41"/>
      <c r="D998" s="58"/>
      <c r="E998" s="42"/>
      <c r="F998" s="42"/>
      <c r="G998" s="44"/>
      <c r="H998" s="183"/>
      <c r="I998" s="246">
        <f>IF(I997=1,1,0)</f>
        <v>0</v>
      </c>
    </row>
    <row r="999" spans="1:9" s="22" customFormat="1" ht="18.75" hidden="1" customHeight="1" x14ac:dyDescent="0.3">
      <c r="A999" s="94" t="s">
        <v>1027</v>
      </c>
      <c r="B999" s="45" t="s">
        <v>1028</v>
      </c>
      <c r="C999" s="41" t="s">
        <v>27</v>
      </c>
      <c r="D999" s="42"/>
      <c r="E999" s="42">
        <f>'PS - ESCOLA'!E999</f>
        <v>2208.7800000000002</v>
      </c>
      <c r="F999" s="42">
        <f>E999*(1+C$1809)</f>
        <v>2709.5104260000007</v>
      </c>
      <c r="G999" s="42">
        <f>D999*F999</f>
        <v>0</v>
      </c>
      <c r="H999" s="175"/>
      <c r="I999" s="246">
        <f>IF(D999&lt;&gt;0,1,0)</f>
        <v>0</v>
      </c>
    </row>
    <row r="1000" spans="1:9" s="22" customFormat="1" ht="18.75" hidden="1" customHeight="1" x14ac:dyDescent="0.3">
      <c r="A1000" s="94"/>
      <c r="B1000" s="43"/>
      <c r="C1000" s="41"/>
      <c r="D1000" s="44"/>
      <c r="E1000" s="42"/>
      <c r="F1000" s="42"/>
      <c r="G1000" s="44"/>
      <c r="H1000" s="183"/>
      <c r="I1000" s="246">
        <f>IF(I999=1,1,0)</f>
        <v>0</v>
      </c>
    </row>
    <row r="1001" spans="1:9" s="22" customFormat="1" ht="18.75" hidden="1" customHeight="1" x14ac:dyDescent="0.3">
      <c r="A1001" s="94" t="s">
        <v>1029</v>
      </c>
      <c r="B1001" s="45" t="s">
        <v>1030</v>
      </c>
      <c r="C1001" s="41" t="s">
        <v>27</v>
      </c>
      <c r="D1001" s="42"/>
      <c r="E1001" s="42">
        <f>'PS - ESCOLA'!E1001</f>
        <v>540.1</v>
      </c>
      <c r="F1001" s="42">
        <f>E1001*(1+C$1809)</f>
        <v>662.54067000000009</v>
      </c>
      <c r="G1001" s="42">
        <f>D1001*F1001</f>
        <v>0</v>
      </c>
      <c r="H1001" s="175"/>
      <c r="I1001" s="246">
        <f>IF(D1001&lt;&gt;0,1,0)</f>
        <v>0</v>
      </c>
    </row>
    <row r="1002" spans="1:9" s="22" customFormat="1" ht="18.75" hidden="1" customHeight="1" x14ac:dyDescent="0.3">
      <c r="A1002" s="94"/>
      <c r="B1002" s="43"/>
      <c r="C1002" s="41"/>
      <c r="D1002" s="58"/>
      <c r="E1002" s="42"/>
      <c r="F1002" s="42"/>
      <c r="G1002" s="44"/>
      <c r="H1002" s="183"/>
      <c r="I1002" s="246">
        <f>IF(I1001=1,1,0)</f>
        <v>0</v>
      </c>
    </row>
    <row r="1003" spans="1:9" s="22" customFormat="1" ht="18.75" hidden="1" customHeight="1" x14ac:dyDescent="0.3">
      <c r="A1003" s="94" t="s">
        <v>1031</v>
      </c>
      <c r="B1003" s="57" t="s">
        <v>1032</v>
      </c>
      <c r="C1003" s="41"/>
      <c r="D1003" s="58"/>
      <c r="E1003" s="42"/>
      <c r="F1003" s="42"/>
      <c r="G1003" s="44"/>
      <c r="H1003" s="175"/>
      <c r="I1003" s="246">
        <f>IF(D1004&lt;&gt;0,1,0)</f>
        <v>0</v>
      </c>
    </row>
    <row r="1004" spans="1:9" s="22" customFormat="1" ht="18.75" hidden="1" customHeight="1" x14ac:dyDescent="0.3">
      <c r="A1004" s="94" t="s">
        <v>1033</v>
      </c>
      <c r="B1004" s="45" t="s">
        <v>1034</v>
      </c>
      <c r="C1004" s="41" t="s">
        <v>27</v>
      </c>
      <c r="D1004" s="42"/>
      <c r="E1004" s="42">
        <f>'PS - ESCOLA'!E1004</f>
        <v>372.64</v>
      </c>
      <c r="F1004" s="42">
        <f>E1004*(1+C$1809)</f>
        <v>457.11748800000004</v>
      </c>
      <c r="G1004" s="42">
        <f>D1004*F1004</f>
        <v>0</v>
      </c>
      <c r="H1004" s="175"/>
      <c r="I1004" s="246">
        <f>IF(D1004&lt;&gt;0,1,0)</f>
        <v>0</v>
      </c>
    </row>
    <row r="1005" spans="1:9" s="22" customFormat="1" ht="83.25" hidden="1" customHeight="1" x14ac:dyDescent="0.3">
      <c r="A1005" s="94"/>
      <c r="B1005" s="43" t="s">
        <v>1035</v>
      </c>
      <c r="C1005" s="41"/>
      <c r="D1005" s="58"/>
      <c r="E1005" s="42"/>
      <c r="F1005" s="42"/>
      <c r="G1005" s="44"/>
      <c r="H1005" s="175"/>
      <c r="I1005" s="246">
        <f>IF(I1004=1,1,0)</f>
        <v>0</v>
      </c>
    </row>
    <row r="1006" spans="1:9" s="22" customFormat="1" ht="18.75" hidden="1" customHeight="1" x14ac:dyDescent="0.3">
      <c r="A1006" s="94"/>
      <c r="B1006" s="43"/>
      <c r="C1006" s="41"/>
      <c r="D1006" s="58"/>
      <c r="E1006" s="42"/>
      <c r="F1006" s="42"/>
      <c r="G1006" s="44"/>
      <c r="H1006" s="175"/>
      <c r="I1006" s="246">
        <f>IF(I1005=1,1,0)</f>
        <v>0</v>
      </c>
    </row>
    <row r="1007" spans="1:9" s="22" customFormat="1" ht="18.75" hidden="1" customHeight="1" x14ac:dyDescent="0.3">
      <c r="A1007" s="94" t="s">
        <v>1036</v>
      </c>
      <c r="B1007" s="57" t="s">
        <v>586</v>
      </c>
      <c r="C1007" s="41"/>
      <c r="D1007" s="58"/>
      <c r="E1007" s="42"/>
      <c r="F1007" s="42"/>
      <c r="G1007" s="44"/>
      <c r="H1007" s="175"/>
      <c r="I1007" s="246">
        <f>IF(D1008&lt;&gt;0,1,IF(D1011&lt;&gt;0,1,0))</f>
        <v>0</v>
      </c>
    </row>
    <row r="1008" spans="1:9" s="22" customFormat="1" ht="18.75" hidden="1" customHeight="1" x14ac:dyDescent="0.3">
      <c r="A1008" s="94" t="s">
        <v>1037</v>
      </c>
      <c r="B1008" s="45" t="s">
        <v>1038</v>
      </c>
      <c r="C1008" s="41" t="s">
        <v>27</v>
      </c>
      <c r="D1008" s="42"/>
      <c r="E1008" s="42">
        <f>'PS - ESCOLA'!E1008</f>
        <v>157.11000000000001</v>
      </c>
      <c r="F1008" s="42">
        <f>E1008*(1+C$1809)</f>
        <v>192.72683700000005</v>
      </c>
      <c r="G1008" s="42">
        <f>D1008*F1008</f>
        <v>0</v>
      </c>
      <c r="H1008" s="175"/>
      <c r="I1008" s="246">
        <f>IF(D1008&lt;&gt;0,1,0)</f>
        <v>0</v>
      </c>
    </row>
    <row r="1009" spans="1:9" s="22" customFormat="1" ht="57" hidden="1" customHeight="1" x14ac:dyDescent="0.3">
      <c r="A1009" s="94"/>
      <c r="B1009" s="43" t="s">
        <v>1039</v>
      </c>
      <c r="C1009" s="41"/>
      <c r="D1009" s="58"/>
      <c r="E1009" s="42"/>
      <c r="F1009" s="42"/>
      <c r="G1009" s="44"/>
      <c r="H1009" s="175"/>
      <c r="I1009" s="246">
        <f>IF(I1008=1,1,0)</f>
        <v>0</v>
      </c>
    </row>
    <row r="1010" spans="1:9" s="22" customFormat="1" ht="18.75" hidden="1" customHeight="1" x14ac:dyDescent="0.3">
      <c r="A1010" s="94"/>
      <c r="B1010" s="45"/>
      <c r="C1010" s="41"/>
      <c r="D1010" s="58"/>
      <c r="E1010" s="42"/>
      <c r="F1010" s="42"/>
      <c r="G1010" s="44"/>
      <c r="H1010" s="175"/>
      <c r="I1010" s="246">
        <f>IF(I1009=1,1,0)</f>
        <v>0</v>
      </c>
    </row>
    <row r="1011" spans="1:9" s="22" customFormat="1" ht="18.75" hidden="1" customHeight="1" x14ac:dyDescent="0.3">
      <c r="A1011" s="94" t="s">
        <v>1040</v>
      </c>
      <c r="B1011" s="45" t="s">
        <v>1041</v>
      </c>
      <c r="C1011" s="41" t="s">
        <v>27</v>
      </c>
      <c r="D1011" s="42"/>
      <c r="E1011" s="42">
        <f>'PS - ESCOLA'!E1011</f>
        <v>255.14</v>
      </c>
      <c r="F1011" s="42">
        <f>E1011*(1+C$1809)</f>
        <v>312.98023800000004</v>
      </c>
      <c r="G1011" s="42">
        <f>D1011*F1011</f>
        <v>0</v>
      </c>
      <c r="H1011" s="175"/>
      <c r="I1011" s="246">
        <f>IF(D1011&lt;&gt;0,1,0)</f>
        <v>0</v>
      </c>
    </row>
    <row r="1012" spans="1:9" s="22" customFormat="1" ht="63" hidden="1" customHeight="1" x14ac:dyDescent="0.3">
      <c r="A1012" s="94"/>
      <c r="B1012" s="43" t="s">
        <v>1042</v>
      </c>
      <c r="C1012" s="41"/>
      <c r="D1012" s="58"/>
      <c r="E1012" s="42"/>
      <c r="F1012" s="42"/>
      <c r="G1012" s="44"/>
      <c r="H1012" s="175"/>
      <c r="I1012" s="246">
        <f>IF(I1011=1,1,0)</f>
        <v>0</v>
      </c>
    </row>
    <row r="1013" spans="1:9" s="22" customFormat="1" ht="18.75" hidden="1" customHeight="1" x14ac:dyDescent="0.3">
      <c r="A1013" s="94"/>
      <c r="B1013" s="45"/>
      <c r="C1013" s="41"/>
      <c r="D1013" s="58"/>
      <c r="E1013" s="42"/>
      <c r="F1013" s="42"/>
      <c r="G1013" s="44"/>
      <c r="H1013" s="175"/>
      <c r="I1013" s="246">
        <f>IF(I1012=1,1,0)</f>
        <v>0</v>
      </c>
    </row>
    <row r="1014" spans="1:9" s="22" customFormat="1" ht="18.75" hidden="1" customHeight="1" x14ac:dyDescent="0.3">
      <c r="A1014" s="94" t="s">
        <v>1043</v>
      </c>
      <c r="B1014" s="57" t="s">
        <v>1044</v>
      </c>
      <c r="C1014" s="41"/>
      <c r="D1014" s="58"/>
      <c r="E1014" s="42"/>
      <c r="F1014" s="42"/>
      <c r="G1014" s="44"/>
      <c r="H1014" s="175"/>
      <c r="I1014" s="246">
        <f>IF(D1015&lt;&gt;0,1,0)</f>
        <v>0</v>
      </c>
    </row>
    <row r="1015" spans="1:9" s="22" customFormat="1" ht="31.5" hidden="1" customHeight="1" x14ac:dyDescent="0.3">
      <c r="A1015" s="94" t="s">
        <v>1045</v>
      </c>
      <c r="B1015" s="45" t="s">
        <v>1046</v>
      </c>
      <c r="C1015" s="41" t="s">
        <v>23</v>
      </c>
      <c r="D1015" s="42"/>
      <c r="E1015" s="42">
        <f>'PS - ESCOLA'!E1015</f>
        <v>31.85</v>
      </c>
      <c r="F1015" s="42">
        <f>E1015*(1+C$1809)</f>
        <v>39.070395000000005</v>
      </c>
      <c r="G1015" s="42">
        <f>D1015*F1015</f>
        <v>0</v>
      </c>
      <c r="H1015" s="175"/>
      <c r="I1015" s="246">
        <f>IF(D1015&lt;&gt;0,1,0)</f>
        <v>0</v>
      </c>
    </row>
    <row r="1016" spans="1:9" s="22" customFormat="1" ht="139.5" hidden="1" customHeight="1" x14ac:dyDescent="0.3">
      <c r="A1016" s="94"/>
      <c r="B1016" s="43" t="s">
        <v>1047</v>
      </c>
      <c r="C1016" s="41"/>
      <c r="D1016" s="58"/>
      <c r="E1016" s="42"/>
      <c r="F1016" s="42"/>
      <c r="G1016" s="44"/>
      <c r="H1016" s="175"/>
      <c r="I1016" s="246">
        <f>IF(I1015=1,1,0)</f>
        <v>0</v>
      </c>
    </row>
    <row r="1017" spans="1:9" s="22" customFormat="1" ht="18.75" hidden="1" customHeight="1" x14ac:dyDescent="0.3">
      <c r="A1017" s="94"/>
      <c r="B1017" s="45"/>
      <c r="C1017" s="41"/>
      <c r="D1017" s="58"/>
      <c r="E1017" s="42"/>
      <c r="F1017" s="42"/>
      <c r="G1017" s="44"/>
      <c r="H1017" s="175"/>
      <c r="I1017" s="246">
        <f>IF(I1016=1,1,0)</f>
        <v>0</v>
      </c>
    </row>
    <row r="1018" spans="1:9" s="22" customFormat="1" ht="18.75" hidden="1" customHeight="1" x14ac:dyDescent="0.3">
      <c r="A1018" s="94" t="s">
        <v>1048</v>
      </c>
      <c r="B1018" s="57" t="s">
        <v>1049</v>
      </c>
      <c r="C1018" s="41"/>
      <c r="D1018" s="58"/>
      <c r="E1018" s="42"/>
      <c r="F1018" s="42"/>
      <c r="G1018" s="44"/>
      <c r="H1018" s="175"/>
      <c r="I1018" s="246">
        <f>IF(D1021&lt;&gt;0,1,IF(D1023&lt;&gt;0,1,IF(D1025&lt;&gt;0,1,IF(D1027&lt;&gt;0,1,IF(D1029&lt;&gt;0,1,IF(D1031&lt;&gt;0,1,IF(D1033&lt;&gt;0,1,0)))))))</f>
        <v>0</v>
      </c>
    </row>
    <row r="1019" spans="1:9" s="22" customFormat="1" ht="236.25" hidden="1" customHeight="1" x14ac:dyDescent="0.3">
      <c r="A1019" s="94"/>
      <c r="B1019" s="43" t="s">
        <v>1050</v>
      </c>
      <c r="C1019" s="41"/>
      <c r="D1019" s="58"/>
      <c r="E1019" s="42"/>
      <c r="F1019" s="42"/>
      <c r="G1019" s="44"/>
      <c r="H1019" s="175"/>
      <c r="I1019" s="246">
        <f>IF(I1018=1,1,0)</f>
        <v>0</v>
      </c>
    </row>
    <row r="1020" spans="1:9" s="22" customFormat="1" ht="18.75" hidden="1" customHeight="1" x14ac:dyDescent="0.3">
      <c r="A1020" s="94"/>
      <c r="B1020" s="43"/>
      <c r="C1020" s="41"/>
      <c r="D1020" s="58"/>
      <c r="E1020" s="42"/>
      <c r="F1020" s="42"/>
      <c r="G1020" s="44"/>
      <c r="H1020" s="175"/>
      <c r="I1020" s="246">
        <f>IF(I1019=1,1,0)</f>
        <v>0</v>
      </c>
    </row>
    <row r="1021" spans="1:9" s="22" customFormat="1" ht="31.5" hidden="1" customHeight="1" x14ac:dyDescent="0.3">
      <c r="A1021" s="94" t="s">
        <v>1051</v>
      </c>
      <c r="B1021" s="45" t="s">
        <v>1052</v>
      </c>
      <c r="C1021" s="41" t="s">
        <v>27</v>
      </c>
      <c r="D1021" s="42"/>
      <c r="E1021" s="42">
        <f>'PS - ESCOLA'!E1021</f>
        <v>884.98</v>
      </c>
      <c r="F1021" s="42">
        <f>E1021*(1+C$1809)</f>
        <v>1085.6049660000001</v>
      </c>
      <c r="G1021" s="42">
        <f>D1021*F1021</f>
        <v>0</v>
      </c>
      <c r="H1021" s="175"/>
      <c r="I1021" s="246">
        <f>IF(D1021&lt;&gt;0,1,0)</f>
        <v>0</v>
      </c>
    </row>
    <row r="1022" spans="1:9" s="22" customFormat="1" ht="18.75" hidden="1" customHeight="1" x14ac:dyDescent="0.3">
      <c r="A1022" s="94"/>
      <c r="B1022" s="57"/>
      <c r="C1022" s="41"/>
      <c r="D1022" s="58"/>
      <c r="E1022" s="42"/>
      <c r="F1022" s="42"/>
      <c r="G1022" s="44"/>
      <c r="H1022" s="175"/>
      <c r="I1022" s="246">
        <f>IF(I1021=1,1,0)</f>
        <v>0</v>
      </c>
    </row>
    <row r="1023" spans="1:9" s="22" customFormat="1" ht="31.5" hidden="1" customHeight="1" x14ac:dyDescent="0.3">
      <c r="A1023" s="94" t="s">
        <v>1053</v>
      </c>
      <c r="B1023" s="45" t="s">
        <v>1054</v>
      </c>
      <c r="C1023" s="41" t="s">
        <v>27</v>
      </c>
      <c r="D1023" s="42"/>
      <c r="E1023" s="42">
        <f>'PS - ESCOLA'!E1023</f>
        <v>893.97</v>
      </c>
      <c r="F1023" s="42">
        <f>E1023*(1+C$1809)</f>
        <v>1096.6329990000002</v>
      </c>
      <c r="G1023" s="42">
        <f>D1023*F1023</f>
        <v>0</v>
      </c>
      <c r="H1023" s="175"/>
      <c r="I1023" s="246">
        <f>IF(D1023&lt;&gt;0,1,0)</f>
        <v>0</v>
      </c>
    </row>
    <row r="1024" spans="1:9" s="22" customFormat="1" ht="18.75" hidden="1" customHeight="1" x14ac:dyDescent="0.3">
      <c r="A1024" s="94"/>
      <c r="B1024" s="57"/>
      <c r="C1024" s="41"/>
      <c r="D1024" s="58"/>
      <c r="E1024" s="42"/>
      <c r="F1024" s="42"/>
      <c r="G1024" s="44"/>
      <c r="H1024" s="175"/>
      <c r="I1024" s="246">
        <f>IF(I1023=1,1,0)</f>
        <v>0</v>
      </c>
    </row>
    <row r="1025" spans="1:9" s="22" customFormat="1" ht="31.5" hidden="1" customHeight="1" x14ac:dyDescent="0.3">
      <c r="A1025" s="94" t="s">
        <v>1055</v>
      </c>
      <c r="B1025" s="45" t="s">
        <v>1056</v>
      </c>
      <c r="C1025" s="41" t="s">
        <v>27</v>
      </c>
      <c r="D1025" s="42"/>
      <c r="E1025" s="42">
        <f>'PS - ESCOLA'!E1025</f>
        <v>898.95</v>
      </c>
      <c r="F1025" s="42">
        <f>E1025*(1+C$1809)</f>
        <v>1102.7419650000002</v>
      </c>
      <c r="G1025" s="42">
        <f>D1025*F1025</f>
        <v>0</v>
      </c>
      <c r="H1025" s="175"/>
      <c r="I1025" s="246">
        <f>IF(D1025&lt;&gt;0,1,0)</f>
        <v>0</v>
      </c>
    </row>
    <row r="1026" spans="1:9" s="22" customFormat="1" ht="18.75" hidden="1" customHeight="1" x14ac:dyDescent="0.3">
      <c r="A1026" s="94"/>
      <c r="B1026" s="57"/>
      <c r="C1026" s="41"/>
      <c r="D1026" s="58"/>
      <c r="E1026" s="42"/>
      <c r="F1026" s="42"/>
      <c r="G1026" s="44"/>
      <c r="H1026" s="175"/>
      <c r="I1026" s="246">
        <f>IF(I1025=1,1,0)</f>
        <v>0</v>
      </c>
    </row>
    <row r="1027" spans="1:9" s="22" customFormat="1" ht="31.5" hidden="1" customHeight="1" x14ac:dyDescent="0.3">
      <c r="A1027" s="94" t="s">
        <v>1057</v>
      </c>
      <c r="B1027" s="45" t="s">
        <v>1058</v>
      </c>
      <c r="C1027" s="41" t="s">
        <v>27</v>
      </c>
      <c r="D1027" s="42"/>
      <c r="E1027" s="42">
        <f>'PS - ESCOLA'!E1027</f>
        <v>938.5</v>
      </c>
      <c r="F1027" s="42">
        <f>E1027*(1+C$1809)</f>
        <v>1151.2579500000002</v>
      </c>
      <c r="G1027" s="42">
        <f>D1027*F1027</f>
        <v>0</v>
      </c>
      <c r="H1027" s="175"/>
      <c r="I1027" s="246">
        <f>IF(D1027&lt;&gt;0,1,0)</f>
        <v>0</v>
      </c>
    </row>
    <row r="1028" spans="1:9" s="22" customFormat="1" ht="18.75" hidden="1" customHeight="1" x14ac:dyDescent="0.3">
      <c r="A1028" s="94"/>
      <c r="B1028" s="43"/>
      <c r="C1028" s="41"/>
      <c r="D1028" s="58"/>
      <c r="E1028" s="42"/>
      <c r="F1028" s="42"/>
      <c r="G1028" s="44"/>
      <c r="H1028" s="175"/>
      <c r="I1028" s="246">
        <f>IF(I1027=1,1,0)</f>
        <v>0</v>
      </c>
    </row>
    <row r="1029" spans="1:9" s="22" customFormat="1" ht="31.5" hidden="1" customHeight="1" x14ac:dyDescent="0.3">
      <c r="A1029" s="94" t="s">
        <v>1059</v>
      </c>
      <c r="B1029" s="45" t="s">
        <v>1060</v>
      </c>
      <c r="C1029" s="41" t="s">
        <v>27</v>
      </c>
      <c r="D1029" s="42"/>
      <c r="E1029" s="42">
        <f>'PS - ESCOLA'!E1029</f>
        <v>2441.44</v>
      </c>
      <c r="F1029" s="42">
        <f>E1029*(1+C$1809)</f>
        <v>2994.9144480000004</v>
      </c>
      <c r="G1029" s="42">
        <f>D1029*F1029</f>
        <v>0</v>
      </c>
      <c r="H1029" s="175"/>
      <c r="I1029" s="246">
        <f>IF(D1029&lt;&gt;0,1,0)</f>
        <v>0</v>
      </c>
    </row>
    <row r="1030" spans="1:9" s="22" customFormat="1" ht="18.75" hidden="1" customHeight="1" x14ac:dyDescent="0.3">
      <c r="A1030" s="94"/>
      <c r="B1030" s="43"/>
      <c r="C1030" s="41"/>
      <c r="D1030" s="58"/>
      <c r="E1030" s="42"/>
      <c r="F1030" s="42"/>
      <c r="G1030" s="44"/>
      <c r="H1030" s="175"/>
      <c r="I1030" s="246">
        <f>IF(I1029=1,1,0)</f>
        <v>0</v>
      </c>
    </row>
    <row r="1031" spans="1:9" s="22" customFormat="1" ht="31.5" hidden="1" customHeight="1" x14ac:dyDescent="0.3">
      <c r="A1031" s="94" t="s">
        <v>1061</v>
      </c>
      <c r="B1031" s="45" t="s">
        <v>1062</v>
      </c>
      <c r="C1031" s="41" t="s">
        <v>27</v>
      </c>
      <c r="D1031" s="42"/>
      <c r="E1031" s="42">
        <f>'PS - ESCOLA'!E1031</f>
        <v>2540.9</v>
      </c>
      <c r="F1031" s="42">
        <f>E1031*(1+C$1809)</f>
        <v>3116.9220300000006</v>
      </c>
      <c r="G1031" s="42">
        <f>D1031*F1031</f>
        <v>0</v>
      </c>
      <c r="H1031" s="175"/>
      <c r="I1031" s="246">
        <f>IF(D1031&lt;&gt;0,1,0)</f>
        <v>0</v>
      </c>
    </row>
    <row r="1032" spans="1:9" s="22" customFormat="1" ht="18.75" hidden="1" customHeight="1" x14ac:dyDescent="0.3">
      <c r="A1032" s="94"/>
      <c r="B1032" s="43"/>
      <c r="C1032" s="41"/>
      <c r="D1032" s="44"/>
      <c r="E1032" s="42"/>
      <c r="F1032" s="42"/>
      <c r="G1032" s="44"/>
      <c r="H1032" s="175"/>
      <c r="I1032" s="246">
        <f>IF(I1031=1,1,0)</f>
        <v>0</v>
      </c>
    </row>
    <row r="1033" spans="1:9" s="22" customFormat="1" ht="31.5" hidden="1" customHeight="1" x14ac:dyDescent="0.3">
      <c r="A1033" s="94" t="s">
        <v>1063</v>
      </c>
      <c r="B1033" s="45" t="s">
        <v>1064</v>
      </c>
      <c r="C1033" s="41" t="s">
        <v>27</v>
      </c>
      <c r="D1033" s="42"/>
      <c r="E1033" s="42">
        <f>'PS - ESCOLA'!E1033</f>
        <v>6712.26</v>
      </c>
      <c r="F1033" s="42">
        <f>E1033*(1+C$1809)</f>
        <v>8233.9293420000013</v>
      </c>
      <c r="G1033" s="42">
        <f>D1033*F1033</f>
        <v>0</v>
      </c>
      <c r="H1033" s="175"/>
      <c r="I1033" s="246">
        <f>IF(D1033&lt;&gt;0,1,0)</f>
        <v>0</v>
      </c>
    </row>
    <row r="1034" spans="1:9" s="22" customFormat="1" ht="18.75" hidden="1" customHeight="1" x14ac:dyDescent="0.3">
      <c r="A1034" s="94"/>
      <c r="B1034" s="43"/>
      <c r="C1034" s="41"/>
      <c r="D1034" s="44"/>
      <c r="E1034" s="42"/>
      <c r="F1034" s="42"/>
      <c r="G1034" s="44"/>
      <c r="H1034" s="175"/>
      <c r="I1034" s="246">
        <f>IF(I1033=1,1,0)</f>
        <v>0</v>
      </c>
    </row>
    <row r="1035" spans="1:9" s="22" customFormat="1" ht="18.75" hidden="1" customHeight="1" x14ac:dyDescent="0.3">
      <c r="A1035" s="94" t="s">
        <v>1065</v>
      </c>
      <c r="B1035" s="45" t="s">
        <v>1066</v>
      </c>
      <c r="C1035" s="41"/>
      <c r="D1035" s="44"/>
      <c r="E1035" s="42"/>
      <c r="F1035" s="42"/>
      <c r="G1035" s="44"/>
      <c r="H1035" s="175"/>
      <c r="I1035" s="246">
        <f>IF(D1036&lt;&gt;0,1,IF(D1039&lt;&gt;0,1,0))</f>
        <v>0</v>
      </c>
    </row>
    <row r="1036" spans="1:9" s="22" customFormat="1" ht="47.25" hidden="1" customHeight="1" x14ac:dyDescent="0.3">
      <c r="A1036" s="94" t="s">
        <v>1067</v>
      </c>
      <c r="B1036" s="45" t="s">
        <v>1068</v>
      </c>
      <c r="C1036" s="41" t="s">
        <v>27</v>
      </c>
      <c r="D1036" s="42"/>
      <c r="E1036" s="42">
        <f>'PS - ESCOLA'!E1036</f>
        <v>1357.36</v>
      </c>
      <c r="F1036" s="42">
        <f>E1036*(1+C$1809)</f>
        <v>1665.0735119999999</v>
      </c>
      <c r="G1036" s="42">
        <f>D1036*F1036</f>
        <v>0</v>
      </c>
      <c r="H1036" s="175"/>
      <c r="I1036" s="246">
        <f>IF(D1036&lt;&gt;0,1,0)</f>
        <v>0</v>
      </c>
    </row>
    <row r="1037" spans="1:9" s="22" customFormat="1" ht="298.5" hidden="1" customHeight="1" x14ac:dyDescent="0.3">
      <c r="A1037" s="94"/>
      <c r="B1037" s="43" t="s">
        <v>1069</v>
      </c>
      <c r="C1037" s="41"/>
      <c r="D1037" s="58"/>
      <c r="E1037" s="42"/>
      <c r="F1037" s="42"/>
      <c r="G1037" s="44"/>
      <c r="H1037" s="183"/>
      <c r="I1037" s="246">
        <f>IF(I1036=1,1,0)</f>
        <v>0</v>
      </c>
    </row>
    <row r="1038" spans="1:9" s="22" customFormat="1" ht="18.75" hidden="1" customHeight="1" x14ac:dyDescent="0.3">
      <c r="A1038" s="94"/>
      <c r="B1038" s="43"/>
      <c r="C1038" s="41"/>
      <c r="D1038" s="44"/>
      <c r="E1038" s="42"/>
      <c r="F1038" s="42"/>
      <c r="G1038" s="44"/>
      <c r="H1038" s="175"/>
      <c r="I1038" s="246">
        <f>IF(I1037=1,1,0)</f>
        <v>0</v>
      </c>
    </row>
    <row r="1039" spans="1:9" s="22" customFormat="1" ht="31.5" hidden="1" customHeight="1" x14ac:dyDescent="0.3">
      <c r="A1039" s="94" t="s">
        <v>1070</v>
      </c>
      <c r="B1039" s="92" t="s">
        <v>1071</v>
      </c>
      <c r="C1039" s="41" t="s">
        <v>27</v>
      </c>
      <c r="D1039" s="42"/>
      <c r="E1039" s="42">
        <f>'PS - ESCOLA'!E1039</f>
        <v>884.19</v>
      </c>
      <c r="F1039" s="42">
        <f>E1039*(1+C$1809)</f>
        <v>1084.6358730000002</v>
      </c>
      <c r="G1039" s="42">
        <f>D1039*F1039</f>
        <v>0</v>
      </c>
      <c r="H1039" s="175"/>
      <c r="I1039" s="246">
        <f>IF(D1039&lt;&gt;0,1,0)</f>
        <v>0</v>
      </c>
    </row>
    <row r="1040" spans="1:9" s="22" customFormat="1" ht="173.25" hidden="1" customHeight="1" x14ac:dyDescent="0.3">
      <c r="A1040" s="94"/>
      <c r="B1040" s="91" t="s">
        <v>1072</v>
      </c>
      <c r="C1040" s="41"/>
      <c r="D1040" s="58"/>
      <c r="E1040" s="42"/>
      <c r="F1040" s="42"/>
      <c r="G1040" s="44"/>
      <c r="H1040" s="175"/>
      <c r="I1040" s="246">
        <f>IF(I1039=1,1,0)</f>
        <v>0</v>
      </c>
    </row>
    <row r="1041" spans="1:9" s="22" customFormat="1" ht="18.75" hidden="1" customHeight="1" x14ac:dyDescent="0.3">
      <c r="A1041" s="94"/>
      <c r="B1041" s="43"/>
      <c r="C1041" s="41"/>
      <c r="D1041" s="58"/>
      <c r="E1041" s="42"/>
      <c r="F1041" s="42"/>
      <c r="G1041" s="44"/>
      <c r="H1041" s="175"/>
      <c r="I1041" s="246">
        <f>IF(I1040=1,1,0)</f>
        <v>0</v>
      </c>
    </row>
    <row r="1042" spans="1:9" s="22" customFormat="1" ht="18.75" hidden="1" customHeight="1" x14ac:dyDescent="0.3">
      <c r="A1042" s="94" t="s">
        <v>1073</v>
      </c>
      <c r="B1042" s="102" t="s">
        <v>1074</v>
      </c>
      <c r="C1042" s="41"/>
      <c r="D1042" s="58"/>
      <c r="E1042" s="42"/>
      <c r="F1042" s="42"/>
      <c r="G1042" s="44"/>
      <c r="H1042" s="191"/>
      <c r="I1042" s="246">
        <f>IF(D1043&lt;&gt;0,1,0)</f>
        <v>0</v>
      </c>
    </row>
    <row r="1043" spans="1:9" s="22" customFormat="1" ht="18.75" hidden="1" customHeight="1" x14ac:dyDescent="0.3">
      <c r="A1043" s="94" t="s">
        <v>1075</v>
      </c>
      <c r="B1043" s="103" t="s">
        <v>1076</v>
      </c>
      <c r="C1043" s="41" t="s">
        <v>19</v>
      </c>
      <c r="D1043" s="42"/>
      <c r="E1043" s="42">
        <f>'PS - ESCOLA'!E1043</f>
        <v>326.18</v>
      </c>
      <c r="F1043" s="42">
        <f>E1043*(1+C$1809)</f>
        <v>400.12500600000004</v>
      </c>
      <c r="G1043" s="42">
        <f>D1043*F1043</f>
        <v>0</v>
      </c>
      <c r="H1043" s="191"/>
      <c r="I1043" s="246">
        <f>IF(D1043&lt;&gt;0,1,0)</f>
        <v>0</v>
      </c>
    </row>
    <row r="1044" spans="1:9" s="22" customFormat="1" ht="110.25" hidden="1" customHeight="1" x14ac:dyDescent="0.3">
      <c r="A1044" s="94"/>
      <c r="B1044" s="104" t="s">
        <v>1077</v>
      </c>
      <c r="C1044" s="41"/>
      <c r="D1044" s="58"/>
      <c r="E1044" s="42"/>
      <c r="F1044" s="42"/>
      <c r="G1044" s="44"/>
      <c r="H1044" s="191"/>
      <c r="I1044" s="246">
        <f>IF(I1043=1,1,0)</f>
        <v>0</v>
      </c>
    </row>
    <row r="1045" spans="1:9" s="22" customFormat="1" ht="18.75" hidden="1" customHeight="1" x14ac:dyDescent="0.3">
      <c r="A1045" s="94"/>
      <c r="B1045" s="57"/>
      <c r="C1045" s="41"/>
      <c r="D1045" s="58"/>
      <c r="E1045" s="42"/>
      <c r="F1045" s="42"/>
      <c r="G1045" s="44"/>
      <c r="H1045" s="191"/>
      <c r="I1045" s="246">
        <f>IF(I1044=1,1,0)</f>
        <v>0</v>
      </c>
    </row>
    <row r="1046" spans="1:9" s="22" customFormat="1" ht="18.75" hidden="1" customHeight="1" x14ac:dyDescent="0.3">
      <c r="A1046" s="94" t="s">
        <v>1078</v>
      </c>
      <c r="B1046" s="57" t="s">
        <v>1079</v>
      </c>
      <c r="C1046" s="41"/>
      <c r="D1046" s="58"/>
      <c r="E1046" s="42"/>
      <c r="F1046" s="42"/>
      <c r="G1046" s="44"/>
      <c r="H1046" s="191"/>
      <c r="I1046" s="246">
        <f>IF(D1047&lt;&gt;0,1,0)</f>
        <v>0</v>
      </c>
    </row>
    <row r="1047" spans="1:9" s="22" customFormat="1" ht="18.75" hidden="1" customHeight="1" x14ac:dyDescent="0.3">
      <c r="A1047" s="94" t="s">
        <v>1080</v>
      </c>
      <c r="B1047" s="103" t="s">
        <v>1081</v>
      </c>
      <c r="C1047" s="41" t="s">
        <v>19</v>
      </c>
      <c r="D1047" s="42"/>
      <c r="E1047" s="42">
        <f>'PS - ESCOLA'!E1047</f>
        <v>1345.41</v>
      </c>
      <c r="F1047" s="42">
        <f>E1047*(1+C$1809)</f>
        <v>1650.4144470000003</v>
      </c>
      <c r="G1047" s="42">
        <f>D1047*F1047</f>
        <v>0</v>
      </c>
      <c r="H1047" s="191"/>
      <c r="I1047" s="246">
        <f>IF(D1047&lt;&gt;0,1,0)</f>
        <v>0</v>
      </c>
    </row>
    <row r="1048" spans="1:9" s="22" customFormat="1" ht="78.75" hidden="1" customHeight="1" x14ac:dyDescent="0.3">
      <c r="A1048" s="94"/>
      <c r="B1048" s="104" t="s">
        <v>1082</v>
      </c>
      <c r="C1048" s="41"/>
      <c r="D1048" s="58"/>
      <c r="E1048" s="42"/>
      <c r="F1048" s="42"/>
      <c r="G1048" s="44"/>
      <c r="H1048" s="191"/>
      <c r="I1048" s="246">
        <f>IF(I1047=1,1,0)</f>
        <v>0</v>
      </c>
    </row>
    <row r="1049" spans="1:9" s="22" customFormat="1" ht="18.75" hidden="1" customHeight="1" x14ac:dyDescent="0.3">
      <c r="A1049" s="94"/>
      <c r="B1049" s="43"/>
      <c r="C1049" s="41"/>
      <c r="D1049" s="58"/>
      <c r="E1049" s="42"/>
      <c r="F1049" s="42"/>
      <c r="G1049" s="44"/>
      <c r="H1049" s="194"/>
      <c r="I1049" s="246">
        <f>IF(I1048=1,1,0)</f>
        <v>0</v>
      </c>
    </row>
    <row r="1050" spans="1:9" s="22" customFormat="1" ht="42" customHeight="1" x14ac:dyDescent="0.25">
      <c r="A1050" s="94"/>
      <c r="B1050" s="105" t="s">
        <v>1083</v>
      </c>
      <c r="C1050" s="41"/>
      <c r="D1050" s="58"/>
      <c r="E1050" s="42"/>
      <c r="F1050" s="42"/>
      <c r="G1050" s="44"/>
      <c r="H1050" s="175"/>
      <c r="I1050" s="245" t="s">
        <v>1973</v>
      </c>
    </row>
    <row r="1051" spans="1:9" s="22" customFormat="1" ht="18" customHeight="1" x14ac:dyDescent="0.25">
      <c r="A1051" s="223" t="s">
        <v>1968</v>
      </c>
      <c r="B1051" s="225"/>
      <c r="C1051" s="217"/>
      <c r="D1051" s="217"/>
      <c r="E1051" s="209" t="s">
        <v>67</v>
      </c>
      <c r="F1051" s="217"/>
      <c r="G1051" s="66">
        <f>SUM(G989:G1050)</f>
        <v>0</v>
      </c>
      <c r="H1051" s="175"/>
      <c r="I1051" s="245" t="s">
        <v>1973</v>
      </c>
    </row>
    <row r="1052" spans="1:9" s="22" customFormat="1" ht="18.75" customHeight="1" x14ac:dyDescent="0.25">
      <c r="A1052" s="172" t="s">
        <v>1084</v>
      </c>
      <c r="B1052" s="228" t="s">
        <v>1085</v>
      </c>
      <c r="C1052" s="208"/>
      <c r="D1052" s="233"/>
      <c r="E1052" s="231"/>
      <c r="F1052" s="231"/>
      <c r="G1052" s="232"/>
      <c r="H1052" s="175"/>
      <c r="I1052" s="245" t="s">
        <v>1973</v>
      </c>
    </row>
    <row r="1053" spans="1:9" s="22" customFormat="1" ht="18.75" hidden="1" customHeight="1" x14ac:dyDescent="0.3">
      <c r="A1053" s="174" t="s">
        <v>1086</v>
      </c>
      <c r="B1053" s="57" t="s">
        <v>522</v>
      </c>
      <c r="C1053" s="41"/>
      <c r="D1053" s="58"/>
      <c r="E1053" s="42"/>
      <c r="F1053" s="42"/>
      <c r="G1053" s="44"/>
      <c r="H1053" s="175"/>
      <c r="I1053" s="246">
        <f>IF(D1054&lt;&gt;0,1,IF(D1057&lt;&gt;0,1,IF(D1060&lt;&gt;0,1,IF(D1063&lt;&gt;0,1,IF(D1066&lt;&gt;0,1,IF(D1069&lt;&gt;0,1,IF(D1072&lt;&gt;0,1,0)))))))</f>
        <v>0</v>
      </c>
    </row>
    <row r="1054" spans="1:9" s="22" customFormat="1" ht="21" hidden="1" customHeight="1" x14ac:dyDescent="0.3">
      <c r="A1054" s="94" t="s">
        <v>1087</v>
      </c>
      <c r="B1054" s="45" t="s">
        <v>1088</v>
      </c>
      <c r="C1054" s="41" t="s">
        <v>31</v>
      </c>
      <c r="D1054" s="42"/>
      <c r="E1054" s="42">
        <f>'PS - ESCOLA'!E1054</f>
        <v>489.7</v>
      </c>
      <c r="F1054" s="42">
        <f>E1054*(1+C$1809)</f>
        <v>600.71499000000006</v>
      </c>
      <c r="G1054" s="42">
        <f>D1054*F1054</f>
        <v>0</v>
      </c>
      <c r="H1054" s="175"/>
      <c r="I1054" s="246">
        <f>IF(D1054&lt;&gt;0,1,0)</f>
        <v>0</v>
      </c>
    </row>
    <row r="1055" spans="1:9" s="22" customFormat="1" ht="141.75" hidden="1" customHeight="1" x14ac:dyDescent="0.3">
      <c r="A1055" s="94"/>
      <c r="B1055" s="43" t="s">
        <v>1089</v>
      </c>
      <c r="C1055" s="41"/>
      <c r="D1055" s="58"/>
      <c r="E1055" s="42"/>
      <c r="F1055" s="42"/>
      <c r="G1055" s="44"/>
      <c r="H1055" s="175"/>
      <c r="I1055" s="246">
        <f>IF(I1054=1,1,0)</f>
        <v>0</v>
      </c>
    </row>
    <row r="1056" spans="1:9" s="22" customFormat="1" ht="18.75" hidden="1" customHeight="1" x14ac:dyDescent="0.3">
      <c r="A1056" s="94"/>
      <c r="B1056" s="43"/>
      <c r="C1056" s="41"/>
      <c r="D1056" s="58"/>
      <c r="E1056" s="42"/>
      <c r="F1056" s="42"/>
      <c r="G1056" s="44"/>
      <c r="H1056" s="175"/>
      <c r="I1056" s="246">
        <f>IF(I1055=1,1,0)</f>
        <v>0</v>
      </c>
    </row>
    <row r="1057" spans="1:9" s="22" customFormat="1" ht="21" hidden="1" customHeight="1" x14ac:dyDescent="0.3">
      <c r="A1057" s="94" t="s">
        <v>1090</v>
      </c>
      <c r="B1057" s="45" t="s">
        <v>1091</v>
      </c>
      <c r="C1057" s="41" t="s">
        <v>31</v>
      </c>
      <c r="D1057" s="42"/>
      <c r="E1057" s="42">
        <f>'PS - ESCOLA'!E1057</f>
        <v>812.42</v>
      </c>
      <c r="F1057" s="42">
        <f>E1057*(1+C$1809)</f>
        <v>996.59561400000007</v>
      </c>
      <c r="G1057" s="42">
        <f>D1057*F1057</f>
        <v>0</v>
      </c>
      <c r="H1057" s="175"/>
      <c r="I1057" s="246">
        <f>IF(D1057&lt;&gt;0,1,0)</f>
        <v>0</v>
      </c>
    </row>
    <row r="1058" spans="1:9" s="22" customFormat="1" ht="141.75" hidden="1" customHeight="1" x14ac:dyDescent="0.3">
      <c r="A1058" s="94"/>
      <c r="B1058" s="43" t="s">
        <v>1092</v>
      </c>
      <c r="C1058" s="41"/>
      <c r="D1058" s="58"/>
      <c r="E1058" s="42"/>
      <c r="F1058" s="42"/>
      <c r="G1058" s="44"/>
      <c r="H1058" s="175"/>
      <c r="I1058" s="246">
        <f>IF(I1057=1,1,0)</f>
        <v>0</v>
      </c>
    </row>
    <row r="1059" spans="1:9" s="22" customFormat="1" ht="18.75" hidden="1" customHeight="1" x14ac:dyDescent="0.3">
      <c r="A1059" s="94"/>
      <c r="B1059" s="43"/>
      <c r="C1059" s="41"/>
      <c r="D1059" s="58"/>
      <c r="E1059" s="42"/>
      <c r="F1059" s="42"/>
      <c r="G1059" s="44"/>
      <c r="H1059" s="175"/>
      <c r="I1059" s="246">
        <f>IF(I1058=1,1,0)</f>
        <v>0</v>
      </c>
    </row>
    <row r="1060" spans="1:9" s="22" customFormat="1" ht="21" hidden="1" customHeight="1" x14ac:dyDescent="0.3">
      <c r="A1060" s="94" t="s">
        <v>1093</v>
      </c>
      <c r="B1060" s="45" t="s">
        <v>1094</v>
      </c>
      <c r="C1060" s="41" t="s">
        <v>31</v>
      </c>
      <c r="D1060" s="42"/>
      <c r="E1060" s="42">
        <f>'PS - ESCOLA'!E1060</f>
        <v>729.03</v>
      </c>
      <c r="F1060" s="42">
        <f>E1060*(1+C$1809)</f>
        <v>894.30110100000002</v>
      </c>
      <c r="G1060" s="42">
        <f>D1060*F1060</f>
        <v>0</v>
      </c>
      <c r="H1060" s="175"/>
      <c r="I1060" s="246">
        <f>IF(D1060&lt;&gt;0,1,0)</f>
        <v>0</v>
      </c>
    </row>
    <row r="1061" spans="1:9" s="22" customFormat="1" ht="156" hidden="1" customHeight="1" x14ac:dyDescent="0.3">
      <c r="A1061" s="94"/>
      <c r="B1061" s="43" t="s">
        <v>1095</v>
      </c>
      <c r="C1061" s="41"/>
      <c r="D1061" s="58"/>
      <c r="E1061" s="42"/>
      <c r="F1061" s="42"/>
      <c r="G1061" s="44"/>
      <c r="H1061" s="175"/>
      <c r="I1061" s="246">
        <f>IF(I1060=1,1,0)</f>
        <v>0</v>
      </c>
    </row>
    <row r="1062" spans="1:9" s="22" customFormat="1" ht="18.75" hidden="1" customHeight="1" x14ac:dyDescent="0.3">
      <c r="A1062" s="94"/>
      <c r="B1062" s="43"/>
      <c r="C1062" s="41"/>
      <c r="D1062" s="58"/>
      <c r="E1062" s="42"/>
      <c r="F1062" s="42"/>
      <c r="G1062" s="44"/>
      <c r="H1062" s="175"/>
      <c r="I1062" s="246">
        <f>IF(I1061=1,1,0)</f>
        <v>0</v>
      </c>
    </row>
    <row r="1063" spans="1:9" s="22" customFormat="1" ht="21" hidden="1" customHeight="1" x14ac:dyDescent="0.3">
      <c r="A1063" s="94" t="s">
        <v>1096</v>
      </c>
      <c r="B1063" s="45" t="s">
        <v>1097</v>
      </c>
      <c r="C1063" s="41" t="s">
        <v>31</v>
      </c>
      <c r="D1063" s="42"/>
      <c r="E1063" s="42">
        <f>'PS - ESCOLA'!E1063</f>
        <v>447.03</v>
      </c>
      <c r="F1063" s="42">
        <f>E1063*(1+C$1809)</f>
        <v>548.37170100000003</v>
      </c>
      <c r="G1063" s="42">
        <f>D1063*F1063</f>
        <v>0</v>
      </c>
      <c r="H1063" s="175"/>
      <c r="I1063" s="246">
        <f>IF(D1063&lt;&gt;0,1,0)</f>
        <v>0</v>
      </c>
    </row>
    <row r="1064" spans="1:9" s="22" customFormat="1" ht="141.75" hidden="1" customHeight="1" x14ac:dyDescent="0.3">
      <c r="A1064" s="94"/>
      <c r="B1064" s="43" t="s">
        <v>1098</v>
      </c>
      <c r="C1064" s="41"/>
      <c r="D1064" s="58"/>
      <c r="E1064" s="42"/>
      <c r="F1064" s="42"/>
      <c r="G1064" s="44"/>
      <c r="H1064" s="175"/>
      <c r="I1064" s="246">
        <f>IF(I1063=1,1,0)</f>
        <v>0</v>
      </c>
    </row>
    <row r="1065" spans="1:9" s="22" customFormat="1" ht="18.75" hidden="1" customHeight="1" x14ac:dyDescent="0.3">
      <c r="A1065" s="94"/>
      <c r="B1065" s="43"/>
      <c r="C1065" s="41"/>
      <c r="D1065" s="58"/>
      <c r="E1065" s="42"/>
      <c r="F1065" s="42"/>
      <c r="G1065" s="44"/>
      <c r="H1065" s="175"/>
      <c r="I1065" s="246">
        <f>IF(I1064=1,1,0)</f>
        <v>0</v>
      </c>
    </row>
    <row r="1066" spans="1:9" s="22" customFormat="1" ht="18.75" hidden="1" customHeight="1" x14ac:dyDescent="0.3">
      <c r="A1066" s="94" t="s">
        <v>1099</v>
      </c>
      <c r="B1066" s="45" t="s">
        <v>1100</v>
      </c>
      <c r="C1066" s="41" t="s">
        <v>19</v>
      </c>
      <c r="D1066" s="42"/>
      <c r="E1066" s="42">
        <f>'PS - ESCOLA'!E1066</f>
        <v>682.57</v>
      </c>
      <c r="F1066" s="42">
        <f>E1066*(1+C$1809)</f>
        <v>837.30861900000014</v>
      </c>
      <c r="G1066" s="42">
        <f>D1066*F1066</f>
        <v>0</v>
      </c>
      <c r="H1066" s="175"/>
      <c r="I1066" s="246">
        <f>IF(D1066&lt;&gt;0,1,0)</f>
        <v>0</v>
      </c>
    </row>
    <row r="1067" spans="1:9" s="22" customFormat="1" ht="63" hidden="1" customHeight="1" x14ac:dyDescent="0.3">
      <c r="A1067" s="94"/>
      <c r="B1067" s="43" t="s">
        <v>1101</v>
      </c>
      <c r="C1067" s="41"/>
      <c r="D1067" s="58"/>
      <c r="E1067" s="42"/>
      <c r="F1067" s="42"/>
      <c r="G1067" s="44"/>
      <c r="H1067" s="175"/>
      <c r="I1067" s="246">
        <f>IF(I1066=1,1,0)</f>
        <v>0</v>
      </c>
    </row>
    <row r="1068" spans="1:9" s="22" customFormat="1" ht="18.75" hidden="1" customHeight="1" x14ac:dyDescent="0.3">
      <c r="A1068" s="94"/>
      <c r="B1068" s="43"/>
      <c r="C1068" s="41"/>
      <c r="D1068" s="58"/>
      <c r="E1068" s="42"/>
      <c r="F1068" s="42"/>
      <c r="G1068" s="44"/>
      <c r="H1068" s="175"/>
      <c r="I1068" s="246">
        <f>IF(I1067=1,1,0)</f>
        <v>0</v>
      </c>
    </row>
    <row r="1069" spans="1:9" s="22" customFormat="1" ht="18.75" hidden="1" customHeight="1" x14ac:dyDescent="0.3">
      <c r="A1069" s="94" t="s">
        <v>1102</v>
      </c>
      <c r="B1069" s="45" t="s">
        <v>1103</v>
      </c>
      <c r="C1069" s="41" t="s">
        <v>19</v>
      </c>
      <c r="D1069" s="42"/>
      <c r="E1069" s="42">
        <f>'PS - ESCOLA'!E1069</f>
        <v>535.95000000000005</v>
      </c>
      <c r="F1069" s="42">
        <f>E1069*(1+C$1809)</f>
        <v>657.44986500000016</v>
      </c>
      <c r="G1069" s="42">
        <f>D1069*F1069</f>
        <v>0</v>
      </c>
      <c r="H1069" s="175"/>
      <c r="I1069" s="246">
        <f>IF(D1069&lt;&gt;0,1,0)</f>
        <v>0</v>
      </c>
    </row>
    <row r="1070" spans="1:9" s="22" customFormat="1" ht="63" hidden="1" customHeight="1" x14ac:dyDescent="0.3">
      <c r="A1070" s="94"/>
      <c r="B1070" s="43" t="s">
        <v>1104</v>
      </c>
      <c r="C1070" s="41"/>
      <c r="D1070" s="58"/>
      <c r="E1070" s="42"/>
      <c r="F1070" s="42"/>
      <c r="G1070" s="44"/>
      <c r="H1070" s="175"/>
      <c r="I1070" s="246">
        <f>IF(I1069=1,1,0)</f>
        <v>0</v>
      </c>
    </row>
    <row r="1071" spans="1:9" s="22" customFormat="1" ht="18.75" hidden="1" customHeight="1" x14ac:dyDescent="0.3">
      <c r="A1071" s="94"/>
      <c r="B1071" s="45"/>
      <c r="C1071" s="41"/>
      <c r="D1071" s="58"/>
      <c r="E1071" s="42"/>
      <c r="F1071" s="42"/>
      <c r="G1071" s="44"/>
      <c r="H1071" s="175"/>
      <c r="I1071" s="246">
        <f>IF(I1070=1,1,0)</f>
        <v>0</v>
      </c>
    </row>
    <row r="1072" spans="1:9" s="22" customFormat="1" ht="31.5" hidden="1" customHeight="1" x14ac:dyDescent="0.3">
      <c r="A1072" s="94" t="s">
        <v>1105</v>
      </c>
      <c r="B1072" s="45" t="s">
        <v>1106</v>
      </c>
      <c r="C1072" s="41" t="s">
        <v>19</v>
      </c>
      <c r="D1072" s="42"/>
      <c r="E1072" s="42">
        <f>'PS - ESCOLA'!E1072</f>
        <v>369.81</v>
      </c>
      <c r="F1072" s="42">
        <f>E1072*(1+C$1809)</f>
        <v>453.64592700000003</v>
      </c>
      <c r="G1072" s="42">
        <f>D1072*F1072</f>
        <v>0</v>
      </c>
      <c r="H1072" s="175"/>
      <c r="I1072" s="246">
        <f>IF(D1072&lt;&gt;0,1,0)</f>
        <v>0</v>
      </c>
    </row>
    <row r="1073" spans="1:9" s="22" customFormat="1" ht="62.25" hidden="1" customHeight="1" x14ac:dyDescent="0.3">
      <c r="A1073" s="94"/>
      <c r="B1073" s="43" t="s">
        <v>1107</v>
      </c>
      <c r="C1073" s="41"/>
      <c r="D1073" s="58"/>
      <c r="E1073" s="42"/>
      <c r="F1073" s="42"/>
      <c r="G1073" s="44"/>
      <c r="H1073" s="175"/>
      <c r="I1073" s="246">
        <f>IF(I1072=1,1,0)</f>
        <v>0</v>
      </c>
    </row>
    <row r="1074" spans="1:9" s="22" customFormat="1" ht="18.75" hidden="1" customHeight="1" x14ac:dyDescent="0.3">
      <c r="A1074" s="94"/>
      <c r="B1074" s="43"/>
      <c r="C1074" s="41"/>
      <c r="D1074" s="58"/>
      <c r="E1074" s="42"/>
      <c r="F1074" s="42"/>
      <c r="G1074" s="44"/>
      <c r="H1074" s="175"/>
      <c r="I1074" s="246">
        <f>IF(I1073=1,1,0)</f>
        <v>0</v>
      </c>
    </row>
    <row r="1075" spans="1:9" s="22" customFormat="1" ht="18.75" hidden="1" customHeight="1" x14ac:dyDescent="0.3">
      <c r="A1075" s="94" t="s">
        <v>1108</v>
      </c>
      <c r="B1075" s="57" t="s">
        <v>1109</v>
      </c>
      <c r="C1075" s="41"/>
      <c r="D1075" s="58"/>
      <c r="E1075" s="42"/>
      <c r="F1075" s="42"/>
      <c r="G1075" s="44"/>
      <c r="H1075" s="175"/>
      <c r="I1075" s="246">
        <f>IF(D1076&lt;&gt;0,1,IF(D1079&lt;&gt;0,1,IF(D1082&lt;&gt;0,1,0)))</f>
        <v>0</v>
      </c>
    </row>
    <row r="1076" spans="1:9" s="22" customFormat="1" ht="18.75" hidden="1" customHeight="1" x14ac:dyDescent="0.3">
      <c r="A1076" s="94" t="s">
        <v>1110</v>
      </c>
      <c r="B1076" s="45" t="s">
        <v>1111</v>
      </c>
      <c r="C1076" s="41" t="s">
        <v>19</v>
      </c>
      <c r="D1076" s="42"/>
      <c r="E1076" s="42">
        <f>'PS - ESCOLA'!E1076</f>
        <v>217.6</v>
      </c>
      <c r="F1076" s="42">
        <f>E1076*(1+C$1809)</f>
        <v>266.92992000000004</v>
      </c>
      <c r="G1076" s="42">
        <f>D1076*F1076</f>
        <v>0</v>
      </c>
      <c r="H1076" s="175"/>
      <c r="I1076" s="246">
        <f>IF(D1076&lt;&gt;0,1,0)</f>
        <v>0</v>
      </c>
    </row>
    <row r="1077" spans="1:9" s="22" customFormat="1" ht="63" hidden="1" customHeight="1" x14ac:dyDescent="0.3">
      <c r="A1077" s="94"/>
      <c r="B1077" s="43" t="s">
        <v>1112</v>
      </c>
      <c r="C1077" s="41"/>
      <c r="D1077" s="58"/>
      <c r="E1077" s="42"/>
      <c r="F1077" s="42"/>
      <c r="G1077" s="44"/>
      <c r="H1077" s="175"/>
      <c r="I1077" s="246">
        <f>IF(I1076=1,1,0)</f>
        <v>0</v>
      </c>
    </row>
    <row r="1078" spans="1:9" s="22" customFormat="1" ht="18.75" hidden="1" customHeight="1" x14ac:dyDescent="0.3">
      <c r="A1078" s="94"/>
      <c r="B1078" s="45"/>
      <c r="C1078" s="41"/>
      <c r="D1078" s="58"/>
      <c r="E1078" s="42"/>
      <c r="F1078" s="42"/>
      <c r="G1078" s="44"/>
      <c r="H1078" s="175"/>
      <c r="I1078" s="246">
        <f>IF(I1077=1,1,0)</f>
        <v>0</v>
      </c>
    </row>
    <row r="1079" spans="1:9" s="22" customFormat="1" ht="18.75" hidden="1" customHeight="1" x14ac:dyDescent="0.3">
      <c r="A1079" s="94" t="s">
        <v>1113</v>
      </c>
      <c r="B1079" s="45" t="s">
        <v>1114</v>
      </c>
      <c r="C1079" s="41" t="s">
        <v>19</v>
      </c>
      <c r="D1079" s="42"/>
      <c r="E1079" s="42">
        <f>'PS - ESCOLA'!E1079</f>
        <v>234.59</v>
      </c>
      <c r="F1079" s="42">
        <f>E1079*(1+C$1809)</f>
        <v>287.77155300000004</v>
      </c>
      <c r="G1079" s="42">
        <f>D1079*F1079</f>
        <v>0</v>
      </c>
      <c r="H1079" s="175"/>
      <c r="I1079" s="246">
        <f>IF(D1079&lt;&gt;0,1,0)</f>
        <v>0</v>
      </c>
    </row>
    <row r="1080" spans="1:9" s="22" customFormat="1" ht="78.75" hidden="1" customHeight="1" x14ac:dyDescent="0.3">
      <c r="A1080" s="94"/>
      <c r="B1080" s="43" t="s">
        <v>1115</v>
      </c>
      <c r="C1080" s="41"/>
      <c r="D1080" s="58"/>
      <c r="E1080" s="42"/>
      <c r="F1080" s="42"/>
      <c r="G1080" s="44"/>
      <c r="H1080" s="175"/>
      <c r="I1080" s="246">
        <f>IF(I1079=1,1,0)</f>
        <v>0</v>
      </c>
    </row>
    <row r="1081" spans="1:9" s="22" customFormat="1" ht="18.75" hidden="1" customHeight="1" x14ac:dyDescent="0.3">
      <c r="A1081" s="94"/>
      <c r="B1081" s="45"/>
      <c r="C1081" s="41"/>
      <c r="D1081" s="58"/>
      <c r="E1081" s="42"/>
      <c r="F1081" s="42"/>
      <c r="G1081" s="44"/>
      <c r="H1081" s="175"/>
      <c r="I1081" s="246">
        <f>IF(I1080=1,1,0)</f>
        <v>0</v>
      </c>
    </row>
    <row r="1082" spans="1:9" s="22" customFormat="1" ht="18.75" hidden="1" customHeight="1" x14ac:dyDescent="0.3">
      <c r="A1082" s="94" t="s">
        <v>1116</v>
      </c>
      <c r="B1082" s="45" t="s">
        <v>1117</v>
      </c>
      <c r="C1082" s="41" t="s">
        <v>19</v>
      </c>
      <c r="D1082" s="42"/>
      <c r="E1082" s="42">
        <f>'PS - ESCOLA'!E1082</f>
        <v>234.59</v>
      </c>
      <c r="F1082" s="42">
        <f>E1082*(1+C$1809)</f>
        <v>287.77155300000004</v>
      </c>
      <c r="G1082" s="42">
        <f>D1082*F1082</f>
        <v>0</v>
      </c>
      <c r="H1082" s="175"/>
      <c r="I1082" s="246">
        <f>IF(D1082&lt;&gt;0,1,0)</f>
        <v>0</v>
      </c>
    </row>
    <row r="1083" spans="1:9" s="22" customFormat="1" ht="63" hidden="1" customHeight="1" x14ac:dyDescent="0.3">
      <c r="A1083" s="94"/>
      <c r="B1083" s="43" t="s">
        <v>1118</v>
      </c>
      <c r="C1083" s="41"/>
      <c r="D1083" s="58"/>
      <c r="E1083" s="42"/>
      <c r="F1083" s="42"/>
      <c r="G1083" s="44"/>
      <c r="H1083" s="175"/>
      <c r="I1083" s="246">
        <f>IF(I1082=1,1,0)</f>
        <v>0</v>
      </c>
    </row>
    <row r="1084" spans="1:9" s="22" customFormat="1" ht="18.75" hidden="1" customHeight="1" x14ac:dyDescent="0.3">
      <c r="A1084" s="94"/>
      <c r="B1084" s="45"/>
      <c r="C1084" s="41"/>
      <c r="D1084" s="58"/>
      <c r="E1084" s="42"/>
      <c r="F1084" s="42"/>
      <c r="G1084" s="44"/>
      <c r="H1084" s="175"/>
      <c r="I1084" s="246">
        <f>IF(I1083=1,1,0)</f>
        <v>0</v>
      </c>
    </row>
    <row r="1085" spans="1:9" s="22" customFormat="1" ht="18.75" hidden="1" customHeight="1" x14ac:dyDescent="0.3">
      <c r="A1085" s="94" t="s">
        <v>1119</v>
      </c>
      <c r="B1085" s="57" t="s">
        <v>727</v>
      </c>
      <c r="C1085" s="41"/>
      <c r="D1085" s="58"/>
      <c r="E1085" s="42"/>
      <c r="F1085" s="42"/>
      <c r="G1085" s="44"/>
      <c r="H1085" s="175"/>
      <c r="I1085" s="246">
        <f>IF(D1086&lt;&gt;0,1,IF(D1089&lt;&gt;0,1,0))</f>
        <v>0</v>
      </c>
    </row>
    <row r="1086" spans="1:9" s="22" customFormat="1" ht="21" hidden="1" customHeight="1" x14ac:dyDescent="0.3">
      <c r="A1086" s="94" t="s">
        <v>1120</v>
      </c>
      <c r="B1086" s="45" t="s">
        <v>1121</v>
      </c>
      <c r="C1086" s="41" t="s">
        <v>31</v>
      </c>
      <c r="D1086" s="42"/>
      <c r="E1086" s="42">
        <f>'PS - ESCOLA'!E1086</f>
        <v>150.54</v>
      </c>
      <c r="F1086" s="42">
        <f>E1086*(1+C$1809)</f>
        <v>184.667418</v>
      </c>
      <c r="G1086" s="42">
        <f>D1086*F1086</f>
        <v>0</v>
      </c>
      <c r="H1086" s="175"/>
      <c r="I1086" s="246">
        <f>IF(D1086&lt;&gt;0,1,0)</f>
        <v>0</v>
      </c>
    </row>
    <row r="1087" spans="1:9" s="22" customFormat="1" ht="78.75" hidden="1" customHeight="1" x14ac:dyDescent="0.3">
      <c r="A1087" s="94"/>
      <c r="B1087" s="43" t="s">
        <v>1122</v>
      </c>
      <c r="C1087" s="41"/>
      <c r="D1087" s="58"/>
      <c r="E1087" s="42"/>
      <c r="F1087" s="42"/>
      <c r="G1087" s="44"/>
      <c r="H1087" s="175"/>
      <c r="I1087" s="246">
        <f>IF(I1086=1,1,0)</f>
        <v>0</v>
      </c>
    </row>
    <row r="1088" spans="1:9" s="22" customFormat="1" ht="18.75" hidden="1" customHeight="1" x14ac:dyDescent="0.3">
      <c r="A1088" s="94"/>
      <c r="B1088" s="43"/>
      <c r="C1088" s="41"/>
      <c r="D1088" s="58"/>
      <c r="E1088" s="42"/>
      <c r="F1088" s="42"/>
      <c r="G1088" s="44"/>
      <c r="H1088" s="175"/>
      <c r="I1088" s="246">
        <f>IF(I1087=1,1,0)</f>
        <v>0</v>
      </c>
    </row>
    <row r="1089" spans="1:9" s="22" customFormat="1" ht="31.5" hidden="1" customHeight="1" x14ac:dyDescent="0.3">
      <c r="A1089" s="94" t="s">
        <v>1123</v>
      </c>
      <c r="B1089" s="45" t="s">
        <v>1124</v>
      </c>
      <c r="C1089" s="41" t="s">
        <v>27</v>
      </c>
      <c r="D1089" s="42"/>
      <c r="E1089" s="42">
        <f>'PS - ESCOLA'!E1089</f>
        <v>80.23</v>
      </c>
      <c r="F1089" s="42">
        <f>E1089*(1+C$1809)</f>
        <v>98.41814100000002</v>
      </c>
      <c r="G1089" s="42">
        <f>D1089*F1089</f>
        <v>0</v>
      </c>
      <c r="H1089" s="175"/>
      <c r="I1089" s="246">
        <f>IF(D1089&lt;&gt;0,1,0)</f>
        <v>0</v>
      </c>
    </row>
    <row r="1090" spans="1:9" s="22" customFormat="1" ht="81" hidden="1" customHeight="1" x14ac:dyDescent="0.3">
      <c r="A1090" s="94"/>
      <c r="B1090" s="43" t="s">
        <v>1125</v>
      </c>
      <c r="C1090" s="41"/>
      <c r="D1090" s="58"/>
      <c r="E1090" s="42"/>
      <c r="F1090" s="42"/>
      <c r="G1090" s="44"/>
      <c r="H1090" s="183"/>
      <c r="I1090" s="246">
        <f>IF(I1089=1,1,0)</f>
        <v>0</v>
      </c>
    </row>
    <row r="1091" spans="1:9" s="22" customFormat="1" ht="18" customHeight="1" x14ac:dyDescent="0.25">
      <c r="A1091" s="223" t="s">
        <v>1968</v>
      </c>
      <c r="B1091" s="224"/>
      <c r="C1091" s="217"/>
      <c r="D1091" s="217"/>
      <c r="E1091" s="209" t="s">
        <v>67</v>
      </c>
      <c r="F1091" s="217"/>
      <c r="G1091" s="66">
        <f>SUM(G1054:G1090)</f>
        <v>0</v>
      </c>
      <c r="H1091" s="175"/>
      <c r="I1091" s="245" t="s">
        <v>1973</v>
      </c>
    </row>
    <row r="1092" spans="1:9" s="22" customFormat="1" ht="18.75" customHeight="1" x14ac:dyDescent="0.25">
      <c r="A1092" s="172">
        <v>130000</v>
      </c>
      <c r="B1092" s="228" t="s">
        <v>1126</v>
      </c>
      <c r="C1092" s="229"/>
      <c r="D1092" s="233"/>
      <c r="E1092" s="231"/>
      <c r="F1092" s="231"/>
      <c r="G1092" s="232"/>
      <c r="H1092" s="175"/>
      <c r="I1092" s="245" t="s">
        <v>1973</v>
      </c>
    </row>
    <row r="1093" spans="1:9" s="22" customFormat="1" ht="18.75" hidden="1" customHeight="1" x14ac:dyDescent="0.3">
      <c r="A1093" s="174">
        <v>130100</v>
      </c>
      <c r="B1093" s="57" t="s">
        <v>1127</v>
      </c>
      <c r="C1093" s="41"/>
      <c r="D1093" s="58"/>
      <c r="E1093" s="42"/>
      <c r="F1093" s="42"/>
      <c r="G1093" s="44"/>
      <c r="H1093" s="175"/>
      <c r="I1093" s="246">
        <f>IF(D1094&lt;&gt;0,1,IF(D1097&lt;&gt;0,1,IF(D1100&lt;&gt;0,1,IF(D1103&lt;&gt;0,1,0))))</f>
        <v>0</v>
      </c>
    </row>
    <row r="1094" spans="1:9" s="22" customFormat="1" ht="18.75" hidden="1" customHeight="1" x14ac:dyDescent="0.3">
      <c r="A1094" s="94">
        <v>130101</v>
      </c>
      <c r="B1094" s="45" t="s">
        <v>1128</v>
      </c>
      <c r="C1094" s="41" t="s">
        <v>27</v>
      </c>
      <c r="D1094" s="42"/>
      <c r="E1094" s="42">
        <f>'PS - ESCOLA'!E1094</f>
        <v>112.84</v>
      </c>
      <c r="F1094" s="42">
        <f>E1094*(1+C$1809)</f>
        <v>138.42082800000003</v>
      </c>
      <c r="G1094" s="42">
        <f>D1094*F1094</f>
        <v>0</v>
      </c>
      <c r="H1094" s="175"/>
      <c r="I1094" s="246">
        <f>IF(D1094&lt;&gt;0,1,0)</f>
        <v>0</v>
      </c>
    </row>
    <row r="1095" spans="1:9" s="22" customFormat="1" ht="99.75" hidden="1" customHeight="1" x14ac:dyDescent="0.3">
      <c r="A1095" s="94"/>
      <c r="B1095" s="43" t="s">
        <v>1129</v>
      </c>
      <c r="C1095" s="41"/>
      <c r="D1095" s="58"/>
      <c r="E1095" s="42"/>
      <c r="F1095" s="42"/>
      <c r="G1095" s="44"/>
      <c r="H1095" s="175"/>
      <c r="I1095" s="246">
        <f>IF(I1094=1,1,0)</f>
        <v>0</v>
      </c>
    </row>
    <row r="1096" spans="1:9" s="22" customFormat="1" ht="18.75" hidden="1" customHeight="1" x14ac:dyDescent="0.3">
      <c r="A1096" s="94"/>
      <c r="B1096" s="43"/>
      <c r="C1096" s="41"/>
      <c r="D1096" s="58"/>
      <c r="E1096" s="42"/>
      <c r="F1096" s="42"/>
      <c r="G1096" s="44"/>
      <c r="H1096" s="175"/>
      <c r="I1096" s="246">
        <f>IF(I1095=1,1,0)</f>
        <v>0</v>
      </c>
    </row>
    <row r="1097" spans="1:9" s="22" customFormat="1" ht="18.75" hidden="1" customHeight="1" x14ac:dyDescent="0.3">
      <c r="A1097" s="94" t="s">
        <v>1130</v>
      </c>
      <c r="B1097" s="45" t="s">
        <v>1131</v>
      </c>
      <c r="C1097" s="41" t="s">
        <v>27</v>
      </c>
      <c r="D1097" s="42"/>
      <c r="E1097" s="42">
        <f>'PS - ESCOLA'!E1097</f>
        <v>132.49</v>
      </c>
      <c r="F1097" s="42">
        <f>E1097*(1+C$1809)</f>
        <v>162.52548300000004</v>
      </c>
      <c r="G1097" s="42">
        <f>D1097*F1097</f>
        <v>0</v>
      </c>
      <c r="H1097" s="175"/>
      <c r="I1097" s="246">
        <f>IF(D1097&lt;&gt;0,1,0)</f>
        <v>0</v>
      </c>
    </row>
    <row r="1098" spans="1:9" s="22" customFormat="1" ht="96.75" hidden="1" customHeight="1" x14ac:dyDescent="0.3">
      <c r="A1098" s="94"/>
      <c r="B1098" s="43" t="s">
        <v>1132</v>
      </c>
      <c r="C1098" s="41"/>
      <c r="D1098" s="58"/>
      <c r="E1098" s="42"/>
      <c r="F1098" s="42"/>
      <c r="G1098" s="44"/>
      <c r="H1098" s="175"/>
      <c r="I1098" s="246">
        <f>IF(I1097=1,1,0)</f>
        <v>0</v>
      </c>
    </row>
    <row r="1099" spans="1:9" s="22" customFormat="1" ht="18.75" hidden="1" customHeight="1" x14ac:dyDescent="0.3">
      <c r="A1099" s="94"/>
      <c r="B1099" s="43"/>
      <c r="C1099" s="41"/>
      <c r="D1099" s="58"/>
      <c r="E1099" s="42"/>
      <c r="F1099" s="42"/>
      <c r="G1099" s="44"/>
      <c r="H1099" s="175"/>
      <c r="I1099" s="246">
        <f>IF(I1098=1,1,0)</f>
        <v>0</v>
      </c>
    </row>
    <row r="1100" spans="1:9" s="22" customFormat="1" ht="18.75" hidden="1" customHeight="1" x14ac:dyDescent="0.3">
      <c r="A1100" s="94" t="s">
        <v>1133</v>
      </c>
      <c r="B1100" s="45" t="s">
        <v>1134</v>
      </c>
      <c r="C1100" s="41" t="s">
        <v>27</v>
      </c>
      <c r="D1100" s="42"/>
      <c r="E1100" s="42">
        <f>'PS - ESCOLA'!E1100</f>
        <v>65.88</v>
      </c>
      <c r="F1100" s="42">
        <f>E1100*(1+C$1809)</f>
        <v>80.814996000000008</v>
      </c>
      <c r="G1100" s="42">
        <f>D1100*F1100</f>
        <v>0</v>
      </c>
      <c r="H1100" s="175"/>
      <c r="I1100" s="246">
        <f>IF(D1100&lt;&gt;0,1,0)</f>
        <v>0</v>
      </c>
    </row>
    <row r="1101" spans="1:9" s="22" customFormat="1" ht="51.75" hidden="1" customHeight="1" x14ac:dyDescent="0.3">
      <c r="A1101" s="94"/>
      <c r="B1101" s="43" t="s">
        <v>1135</v>
      </c>
      <c r="C1101" s="41"/>
      <c r="D1101" s="42"/>
      <c r="E1101" s="42"/>
      <c r="F1101" s="42"/>
      <c r="G1101" s="44"/>
      <c r="H1101" s="175"/>
      <c r="I1101" s="246">
        <f>IF(I1100=1,1,0)</f>
        <v>0</v>
      </c>
    </row>
    <row r="1102" spans="1:9" s="22" customFormat="1" ht="18.75" hidden="1" customHeight="1" x14ac:dyDescent="0.3">
      <c r="A1102" s="94"/>
      <c r="B1102" s="43"/>
      <c r="C1102" s="41"/>
      <c r="D1102" s="42"/>
      <c r="E1102" s="42"/>
      <c r="F1102" s="42"/>
      <c r="G1102" s="44"/>
      <c r="H1102" s="175"/>
      <c r="I1102" s="246">
        <f>IF(I1101=1,1,0)</f>
        <v>0</v>
      </c>
    </row>
    <row r="1103" spans="1:9" s="22" customFormat="1" ht="18.75" hidden="1" customHeight="1" x14ac:dyDescent="0.3">
      <c r="A1103" s="94" t="s">
        <v>1136</v>
      </c>
      <c r="B1103" s="45" t="s">
        <v>1137</v>
      </c>
      <c r="C1103" s="41" t="s">
        <v>27</v>
      </c>
      <c r="D1103" s="42"/>
      <c r="E1103" s="42">
        <f>'PS - ESCOLA'!E1103</f>
        <v>166.9</v>
      </c>
      <c r="F1103" s="42">
        <f>E1103*(1+C$1809)</f>
        <v>204.73623000000003</v>
      </c>
      <c r="G1103" s="42">
        <f>D1103*F1103</f>
        <v>0</v>
      </c>
      <c r="H1103" s="175"/>
      <c r="I1103" s="246">
        <f>IF(D1103&lt;&gt;0,1,0)</f>
        <v>0</v>
      </c>
    </row>
    <row r="1104" spans="1:9" s="22" customFormat="1" ht="141.75" hidden="1" customHeight="1" x14ac:dyDescent="0.3">
      <c r="A1104" s="94"/>
      <c r="B1104" s="43" t="s">
        <v>1138</v>
      </c>
      <c r="C1104" s="41"/>
      <c r="D1104" s="42"/>
      <c r="E1104" s="42"/>
      <c r="F1104" s="42"/>
      <c r="G1104" s="44"/>
      <c r="H1104" s="175"/>
      <c r="I1104" s="246">
        <f>IF(I1103=1,1,0)</f>
        <v>0</v>
      </c>
    </row>
    <row r="1105" spans="1:9" s="22" customFormat="1" ht="18.75" hidden="1" customHeight="1" x14ac:dyDescent="0.3">
      <c r="A1105" s="94"/>
      <c r="B1105" s="43"/>
      <c r="C1105" s="41"/>
      <c r="D1105" s="42"/>
      <c r="E1105" s="42"/>
      <c r="F1105" s="42"/>
      <c r="G1105" s="44"/>
      <c r="H1105" s="175"/>
      <c r="I1105" s="246">
        <f>IF(I1104=1,1,0)</f>
        <v>0</v>
      </c>
    </row>
    <row r="1106" spans="1:9" s="22" customFormat="1" ht="18.75" hidden="1" customHeight="1" x14ac:dyDescent="0.3">
      <c r="A1106" s="94" t="s">
        <v>1139</v>
      </c>
      <c r="B1106" s="57" t="s">
        <v>1140</v>
      </c>
      <c r="C1106" s="41"/>
      <c r="D1106" s="58"/>
      <c r="E1106" s="42"/>
      <c r="F1106" s="42"/>
      <c r="G1106" s="44"/>
      <c r="H1106" s="175"/>
      <c r="I1106" s="246">
        <f>IF(D1107&lt;&gt;0,1,IF(D1110&lt;&gt;0,1,IF(D1113&lt;&gt;0,1,IF(D1116&lt;&gt;0,1,IF(D1119&lt;&gt;0,1,IF(D1122&lt;&gt;0,1,IF(D1125&lt;&gt;0,1,IF(D1128&lt;&gt;0,1,0))))))))+IF(D1131&lt;&gt;0,1,0)</f>
        <v>0</v>
      </c>
    </row>
    <row r="1107" spans="1:9" s="22" customFormat="1" ht="18.75" hidden="1" customHeight="1" x14ac:dyDescent="0.3">
      <c r="A1107" s="94" t="s">
        <v>1141</v>
      </c>
      <c r="B1107" s="45" t="s">
        <v>1142</v>
      </c>
      <c r="C1107" s="41" t="s">
        <v>27</v>
      </c>
      <c r="D1107" s="42"/>
      <c r="E1107" s="42">
        <f>'PS - ESCOLA'!E1107</f>
        <v>236.08</v>
      </c>
      <c r="F1107" s="42">
        <f>E1107*(1+C$1809)</f>
        <v>289.59933600000005</v>
      </c>
      <c r="G1107" s="42">
        <f>D1107*F1107</f>
        <v>0</v>
      </c>
      <c r="H1107" s="175"/>
      <c r="I1107" s="246">
        <f>IF(D1107&lt;&gt;0,1,0)</f>
        <v>0</v>
      </c>
    </row>
    <row r="1108" spans="1:9" s="22" customFormat="1" ht="94.5" hidden="1" customHeight="1" x14ac:dyDescent="0.3">
      <c r="A1108" s="94"/>
      <c r="B1108" s="43" t="s">
        <v>1143</v>
      </c>
      <c r="C1108" s="41"/>
      <c r="D1108" s="58"/>
      <c r="E1108" s="42"/>
      <c r="F1108" s="42"/>
      <c r="G1108" s="44"/>
      <c r="H1108" s="175"/>
      <c r="I1108" s="246">
        <f>IF(I1107=1,1,0)</f>
        <v>0</v>
      </c>
    </row>
    <row r="1109" spans="1:9" s="22" customFormat="1" ht="18.75" hidden="1" customHeight="1" x14ac:dyDescent="0.3">
      <c r="A1109" s="94"/>
      <c r="B1109" s="45"/>
      <c r="C1109" s="41"/>
      <c r="D1109" s="58"/>
      <c r="E1109" s="42"/>
      <c r="F1109" s="42"/>
      <c r="G1109" s="44"/>
      <c r="H1109" s="175"/>
      <c r="I1109" s="246">
        <f>IF(I1108=1,1,0)</f>
        <v>0</v>
      </c>
    </row>
    <row r="1110" spans="1:9" s="22" customFormat="1" ht="18.75" hidden="1" customHeight="1" x14ac:dyDescent="0.3">
      <c r="A1110" s="94" t="s">
        <v>1144</v>
      </c>
      <c r="B1110" s="45" t="s">
        <v>1145</v>
      </c>
      <c r="C1110" s="41" t="s">
        <v>27</v>
      </c>
      <c r="D1110" s="42"/>
      <c r="E1110" s="42">
        <f>'PS - ESCOLA'!E1110</f>
        <v>226</v>
      </c>
      <c r="F1110" s="42">
        <f>E1110*(1+C$1809)</f>
        <v>277.23420000000004</v>
      </c>
      <c r="G1110" s="42">
        <f>D1110*F1110</f>
        <v>0</v>
      </c>
      <c r="H1110" s="175"/>
      <c r="I1110" s="246">
        <f>IF(D1110&lt;&gt;0,1,0)</f>
        <v>0</v>
      </c>
    </row>
    <row r="1111" spans="1:9" s="22" customFormat="1" ht="94.5" hidden="1" customHeight="1" x14ac:dyDescent="0.3">
      <c r="A1111" s="94"/>
      <c r="B1111" s="43" t="s">
        <v>1146</v>
      </c>
      <c r="C1111" s="41"/>
      <c r="D1111" s="58"/>
      <c r="E1111" s="42"/>
      <c r="F1111" s="42"/>
      <c r="G1111" s="44"/>
      <c r="H1111" s="175"/>
      <c r="I1111" s="246">
        <f>IF(I1110=1,1,0)</f>
        <v>0</v>
      </c>
    </row>
    <row r="1112" spans="1:9" s="22" customFormat="1" ht="18.75" hidden="1" customHeight="1" x14ac:dyDescent="0.3">
      <c r="A1112" s="94"/>
      <c r="B1112" s="43"/>
      <c r="C1112" s="41"/>
      <c r="D1112" s="58"/>
      <c r="E1112" s="42"/>
      <c r="F1112" s="42"/>
      <c r="G1112" s="44"/>
      <c r="H1112" s="175"/>
      <c r="I1112" s="246">
        <f>IF(I1111=1,1,0)</f>
        <v>0</v>
      </c>
    </row>
    <row r="1113" spans="1:9" s="22" customFormat="1" ht="18.75" hidden="1" customHeight="1" x14ac:dyDescent="0.3">
      <c r="A1113" s="94" t="s">
        <v>1147</v>
      </c>
      <c r="B1113" s="45" t="s">
        <v>1148</v>
      </c>
      <c r="C1113" s="41" t="s">
        <v>23</v>
      </c>
      <c r="D1113" s="42"/>
      <c r="E1113" s="42">
        <f>'PS - ESCOLA'!E1113</f>
        <v>124.46</v>
      </c>
      <c r="F1113" s="42">
        <f>E1113*(1+C$1809)</f>
        <v>152.675082</v>
      </c>
      <c r="G1113" s="42">
        <f>D1113*F1113</f>
        <v>0</v>
      </c>
      <c r="H1113" s="175"/>
      <c r="I1113" s="246">
        <f>IF(D1113&lt;&gt;0,1,0)</f>
        <v>0</v>
      </c>
    </row>
    <row r="1114" spans="1:9" s="22" customFormat="1" ht="189" hidden="1" customHeight="1" x14ac:dyDescent="0.3">
      <c r="A1114" s="94"/>
      <c r="B1114" s="43" t="s">
        <v>1149</v>
      </c>
      <c r="C1114" s="41"/>
      <c r="D1114" s="58"/>
      <c r="E1114" s="42"/>
      <c r="F1114" s="42"/>
      <c r="G1114" s="44"/>
      <c r="H1114" s="175"/>
      <c r="I1114" s="246">
        <f>IF(I1113=1,1,0)</f>
        <v>0</v>
      </c>
    </row>
    <row r="1115" spans="1:9" s="22" customFormat="1" ht="18.75" hidden="1" customHeight="1" x14ac:dyDescent="0.3">
      <c r="A1115" s="94"/>
      <c r="B1115" s="43"/>
      <c r="C1115" s="41"/>
      <c r="D1115" s="58"/>
      <c r="E1115" s="42"/>
      <c r="F1115" s="42"/>
      <c r="G1115" s="44"/>
      <c r="H1115" s="175"/>
      <c r="I1115" s="246">
        <f>IF(I1114=1,1,0)</f>
        <v>0</v>
      </c>
    </row>
    <row r="1116" spans="1:9" s="22" customFormat="1" ht="18.75" hidden="1" customHeight="1" x14ac:dyDescent="0.3">
      <c r="A1116" s="94" t="s">
        <v>1150</v>
      </c>
      <c r="B1116" s="45" t="s">
        <v>1151</v>
      </c>
      <c r="C1116" s="41" t="s">
        <v>23</v>
      </c>
      <c r="D1116" s="42"/>
      <c r="E1116" s="42">
        <f>'PS - ESCOLA'!E1116</f>
        <v>148.11000000000001</v>
      </c>
      <c r="F1116" s="42">
        <f>E1116*(1+C$1809)</f>
        <v>181.68653700000004</v>
      </c>
      <c r="G1116" s="42">
        <f>D1116*F1116</f>
        <v>0</v>
      </c>
      <c r="H1116" s="175"/>
      <c r="I1116" s="246">
        <f>IF(D1116&lt;&gt;0,1,0)</f>
        <v>0</v>
      </c>
    </row>
    <row r="1117" spans="1:9" s="22" customFormat="1" ht="189" hidden="1" customHeight="1" x14ac:dyDescent="0.3">
      <c r="A1117" s="94"/>
      <c r="B1117" s="43" t="s">
        <v>1152</v>
      </c>
      <c r="C1117" s="41"/>
      <c r="D1117" s="58"/>
      <c r="E1117" s="42"/>
      <c r="F1117" s="42"/>
      <c r="G1117" s="44"/>
      <c r="H1117" s="175"/>
      <c r="I1117" s="246">
        <f>IF(I1116=1,1,0)</f>
        <v>0</v>
      </c>
    </row>
    <row r="1118" spans="1:9" s="22" customFormat="1" ht="18.75" hidden="1" customHeight="1" x14ac:dyDescent="0.3">
      <c r="A1118" s="94"/>
      <c r="B1118" s="43"/>
      <c r="C1118" s="41"/>
      <c r="D1118" s="58"/>
      <c r="E1118" s="42"/>
      <c r="F1118" s="42"/>
      <c r="G1118" s="44"/>
      <c r="H1118" s="175"/>
      <c r="I1118" s="246">
        <f>IF(I1117=1,1,0)</f>
        <v>0</v>
      </c>
    </row>
    <row r="1119" spans="1:9" s="22" customFormat="1" ht="18.75" hidden="1" customHeight="1" x14ac:dyDescent="0.3">
      <c r="A1119" s="94" t="s">
        <v>1153</v>
      </c>
      <c r="B1119" s="45" t="s">
        <v>1154</v>
      </c>
      <c r="C1119" s="41" t="s">
        <v>23</v>
      </c>
      <c r="D1119" s="42"/>
      <c r="E1119" s="42">
        <f>'PS - ESCOLA'!E1119</f>
        <v>113.23</v>
      </c>
      <c r="F1119" s="42">
        <f>E1119*(1+C$1809)</f>
        <v>138.89924100000002</v>
      </c>
      <c r="G1119" s="42">
        <f>D1119*F1119</f>
        <v>0</v>
      </c>
      <c r="H1119" s="175"/>
      <c r="I1119" s="246">
        <f>IF(D1119&lt;&gt;0,1,0)</f>
        <v>0</v>
      </c>
    </row>
    <row r="1120" spans="1:9" s="22" customFormat="1" ht="189" hidden="1" customHeight="1" x14ac:dyDescent="0.3">
      <c r="A1120" s="94"/>
      <c r="B1120" s="43" t="s">
        <v>1155</v>
      </c>
      <c r="C1120" s="41"/>
      <c r="D1120" s="58"/>
      <c r="E1120" s="42"/>
      <c r="F1120" s="42"/>
      <c r="G1120" s="44"/>
      <c r="H1120" s="175"/>
      <c r="I1120" s="246">
        <f>IF(I1119=1,1,0)</f>
        <v>0</v>
      </c>
    </row>
    <row r="1121" spans="1:9" s="22" customFormat="1" ht="18.75" hidden="1" customHeight="1" x14ac:dyDescent="0.3">
      <c r="A1121" s="94"/>
      <c r="B1121" s="43"/>
      <c r="C1121" s="41"/>
      <c r="D1121" s="58"/>
      <c r="E1121" s="42"/>
      <c r="F1121" s="42"/>
      <c r="G1121" s="44"/>
      <c r="H1121" s="175"/>
      <c r="I1121" s="246">
        <f>IF(I1120=1,1,0)</f>
        <v>0</v>
      </c>
    </row>
    <row r="1122" spans="1:9" s="22" customFormat="1" ht="18.75" hidden="1" customHeight="1" x14ac:dyDescent="0.3">
      <c r="A1122" s="94" t="s">
        <v>1156</v>
      </c>
      <c r="B1122" s="45" t="s">
        <v>1157</v>
      </c>
      <c r="C1122" s="41" t="s">
        <v>23</v>
      </c>
      <c r="D1122" s="42"/>
      <c r="E1122" s="42">
        <f>'PS - ESCOLA'!E1122</f>
        <v>134.75</v>
      </c>
      <c r="F1122" s="42">
        <f>E1122*(1+C$1809)</f>
        <v>165.29782500000002</v>
      </c>
      <c r="G1122" s="42">
        <f>D1122*F1122</f>
        <v>0</v>
      </c>
      <c r="H1122" s="175"/>
      <c r="I1122" s="246">
        <f>IF(D1122&lt;&gt;0,1,0)</f>
        <v>0</v>
      </c>
    </row>
    <row r="1123" spans="1:9" s="22" customFormat="1" ht="189" hidden="1" customHeight="1" x14ac:dyDescent="0.3">
      <c r="A1123" s="94"/>
      <c r="B1123" s="43" t="s">
        <v>1155</v>
      </c>
      <c r="C1123" s="41"/>
      <c r="D1123" s="58"/>
      <c r="E1123" s="42"/>
      <c r="F1123" s="42"/>
      <c r="G1123" s="44"/>
      <c r="H1123" s="183"/>
      <c r="I1123" s="246">
        <f>IF(I1122=1,1,0)</f>
        <v>0</v>
      </c>
    </row>
    <row r="1124" spans="1:9" s="22" customFormat="1" ht="18.75" hidden="1" customHeight="1" x14ac:dyDescent="0.3">
      <c r="A1124" s="94"/>
      <c r="B1124" s="43"/>
      <c r="C1124" s="41"/>
      <c r="D1124" s="58"/>
      <c r="E1124" s="42"/>
      <c r="F1124" s="42"/>
      <c r="G1124" s="44"/>
      <c r="H1124" s="175"/>
      <c r="I1124" s="246">
        <f>IF(I1123=1,1,0)</f>
        <v>0</v>
      </c>
    </row>
    <row r="1125" spans="1:9" s="22" customFormat="1" ht="18.75" hidden="1" customHeight="1" x14ac:dyDescent="0.3">
      <c r="A1125" s="94" t="s">
        <v>1158</v>
      </c>
      <c r="B1125" s="45" t="s">
        <v>1159</v>
      </c>
      <c r="C1125" s="41" t="s">
        <v>23</v>
      </c>
      <c r="D1125" s="42"/>
      <c r="E1125" s="42">
        <f>'PS - ESCOLA'!E1125</f>
        <v>475.94</v>
      </c>
      <c r="F1125" s="42">
        <f>E1125*(1+C$1809)</f>
        <v>583.835598</v>
      </c>
      <c r="G1125" s="42">
        <f>D1125*F1125</f>
        <v>0</v>
      </c>
      <c r="H1125" s="175"/>
      <c r="I1125" s="246">
        <f>IF(D1125&lt;&gt;0,1,0)</f>
        <v>0</v>
      </c>
    </row>
    <row r="1126" spans="1:9" s="22" customFormat="1" ht="172.5" hidden="1" customHeight="1" x14ac:dyDescent="0.3">
      <c r="A1126" s="94"/>
      <c r="B1126" s="43" t="s">
        <v>1160</v>
      </c>
      <c r="C1126" s="41"/>
      <c r="D1126" s="58"/>
      <c r="E1126" s="42"/>
      <c r="F1126" s="42"/>
      <c r="G1126" s="44"/>
      <c r="H1126" s="175"/>
      <c r="I1126" s="246">
        <f>IF(I1125=1,1,0)</f>
        <v>0</v>
      </c>
    </row>
    <row r="1127" spans="1:9" s="22" customFormat="1" ht="18.75" hidden="1" customHeight="1" x14ac:dyDescent="0.3">
      <c r="A1127" s="94"/>
      <c r="B1127" s="43"/>
      <c r="C1127" s="41"/>
      <c r="D1127" s="58"/>
      <c r="E1127" s="42"/>
      <c r="F1127" s="42"/>
      <c r="G1127" s="44"/>
      <c r="H1127" s="175"/>
      <c r="I1127" s="246">
        <f>IF(I1126=1,1,0)</f>
        <v>0</v>
      </c>
    </row>
    <row r="1128" spans="1:9" s="22" customFormat="1" ht="31.5" hidden="1" customHeight="1" x14ac:dyDescent="0.3">
      <c r="A1128" s="94" t="s">
        <v>1161</v>
      </c>
      <c r="B1128" s="45" t="s">
        <v>1162</v>
      </c>
      <c r="C1128" s="41" t="s">
        <v>23</v>
      </c>
      <c r="D1128" s="42"/>
      <c r="E1128" s="42">
        <f>'PS - ESCOLA'!E1128</f>
        <v>568.64</v>
      </c>
      <c r="F1128" s="42">
        <f>E1128*(1+C$1809)</f>
        <v>697.55068800000004</v>
      </c>
      <c r="G1128" s="42">
        <f>D1128*F1128</f>
        <v>0</v>
      </c>
      <c r="H1128" s="175"/>
      <c r="I1128" s="246">
        <f>IF(D1128&lt;&gt;0,1,0)</f>
        <v>0</v>
      </c>
    </row>
    <row r="1129" spans="1:9" s="22" customFormat="1" ht="220.5" hidden="1" customHeight="1" x14ac:dyDescent="0.3">
      <c r="A1129" s="94"/>
      <c r="B1129" s="43" t="s">
        <v>1163</v>
      </c>
      <c r="C1129" s="41"/>
      <c r="D1129" s="58"/>
      <c r="E1129" s="42"/>
      <c r="F1129" s="42"/>
      <c r="G1129" s="44"/>
      <c r="H1129" s="175"/>
      <c r="I1129" s="246">
        <f>IF(I1128=1,1,0)</f>
        <v>0</v>
      </c>
    </row>
    <row r="1130" spans="1:9" s="22" customFormat="1" ht="18.75" hidden="1" customHeight="1" x14ac:dyDescent="0.3">
      <c r="A1130" s="94"/>
      <c r="B1130" s="43"/>
      <c r="C1130" s="41"/>
      <c r="D1130" s="58"/>
      <c r="E1130" s="42"/>
      <c r="F1130" s="42"/>
      <c r="G1130" s="44"/>
      <c r="H1130" s="175"/>
      <c r="I1130" s="246">
        <f>IF(I1129=1,1,0)</f>
        <v>0</v>
      </c>
    </row>
    <row r="1131" spans="1:9" s="22" customFormat="1" ht="31.5" hidden="1" customHeight="1" x14ac:dyDescent="0.3">
      <c r="A1131" s="94" t="s">
        <v>1164</v>
      </c>
      <c r="B1131" s="45" t="s">
        <v>1165</v>
      </c>
      <c r="C1131" s="41" t="s">
        <v>23</v>
      </c>
      <c r="D1131" s="42"/>
      <c r="E1131" s="42">
        <f>'PS - ESCOLA'!E1131</f>
        <v>699.79</v>
      </c>
      <c r="F1131" s="42">
        <f>E1131*(1+C$1809)</f>
        <v>858.43239300000005</v>
      </c>
      <c r="G1131" s="42">
        <f>D1131*F1131</f>
        <v>0</v>
      </c>
      <c r="H1131" s="175"/>
      <c r="I1131" s="246">
        <f>IF(D1131&lt;&gt;0,1,0)</f>
        <v>0</v>
      </c>
    </row>
    <row r="1132" spans="1:9" s="22" customFormat="1" ht="221.25" hidden="1" customHeight="1" x14ac:dyDescent="0.3">
      <c r="A1132" s="94"/>
      <c r="B1132" s="43" t="s">
        <v>1166</v>
      </c>
      <c r="C1132" s="41"/>
      <c r="D1132" s="58"/>
      <c r="E1132" s="42"/>
      <c r="F1132" s="42"/>
      <c r="G1132" s="44"/>
      <c r="H1132" s="175"/>
      <c r="I1132" s="246">
        <f>IF(I1131=1,1,0)</f>
        <v>0</v>
      </c>
    </row>
    <row r="1133" spans="1:9" s="22" customFormat="1" ht="18" customHeight="1" x14ac:dyDescent="0.25">
      <c r="A1133" s="223" t="s">
        <v>1968</v>
      </c>
      <c r="B1133" s="224"/>
      <c r="C1133" s="217"/>
      <c r="D1133" s="217"/>
      <c r="E1133" s="209" t="s">
        <v>67</v>
      </c>
      <c r="F1133" s="217"/>
      <c r="G1133" s="66">
        <f>SUM(G1094:G1132)</f>
        <v>0</v>
      </c>
      <c r="H1133" s="175"/>
      <c r="I1133" s="245" t="s">
        <v>1973</v>
      </c>
    </row>
    <row r="1134" spans="1:9" s="22" customFormat="1" ht="18.75" customHeight="1" x14ac:dyDescent="0.25">
      <c r="A1134" s="172">
        <v>140000</v>
      </c>
      <c r="B1134" s="228" t="s">
        <v>1167</v>
      </c>
      <c r="C1134" s="229"/>
      <c r="D1134" s="233"/>
      <c r="E1134" s="231"/>
      <c r="F1134" s="231"/>
      <c r="G1134" s="232"/>
      <c r="H1134" s="175"/>
      <c r="I1134" s="245" t="s">
        <v>1973</v>
      </c>
    </row>
    <row r="1135" spans="1:9" s="22" customFormat="1" ht="18.75" customHeight="1" x14ac:dyDescent="0.25">
      <c r="A1135" s="174">
        <v>140100</v>
      </c>
      <c r="B1135" s="57" t="s">
        <v>337</v>
      </c>
      <c r="C1135" s="41"/>
      <c r="D1135" s="58"/>
      <c r="E1135" s="42"/>
      <c r="F1135" s="42"/>
      <c r="G1135" s="44"/>
      <c r="H1135" s="175"/>
      <c r="I1135" s="246">
        <f>IF(D1136&lt;&gt;0,1,IF(D1139&lt;&gt;0,1,IF(D1142&lt;&gt;0,1,IF(D1145&lt;&gt;0,1,IF(D1148&lt;&gt;0,1,IF(D1151&lt;&gt;0,1,IF(D1154&lt;&gt;0,1,IF(D1157&lt;&gt;0,1,0))))))))+IF(D1160&lt;&gt;0,1,0)</f>
        <v>1</v>
      </c>
    </row>
    <row r="1136" spans="1:9" s="22" customFormat="1" ht="31.5" hidden="1" customHeight="1" x14ac:dyDescent="0.3">
      <c r="A1136" s="94">
        <v>140101</v>
      </c>
      <c r="B1136" s="92" t="s">
        <v>1168</v>
      </c>
      <c r="C1136" s="41" t="s">
        <v>19</v>
      </c>
      <c r="D1136" s="42"/>
      <c r="E1136" s="42">
        <f>'PS - ESCOLA'!E1136</f>
        <v>32.479999999999997</v>
      </c>
      <c r="F1136" s="42">
        <f>E1136*(1+C$1809)</f>
        <v>39.843215999999998</v>
      </c>
      <c r="G1136" s="42">
        <f>D1136*F1136</f>
        <v>0</v>
      </c>
      <c r="H1136" s="175"/>
      <c r="I1136" s="246">
        <f>IF(D1136&lt;&gt;0,1,0)</f>
        <v>0</v>
      </c>
    </row>
    <row r="1137" spans="1:9" s="22" customFormat="1" ht="78.75" hidden="1" customHeight="1" x14ac:dyDescent="0.3">
      <c r="A1137" s="94"/>
      <c r="B1137" s="91" t="s">
        <v>1169</v>
      </c>
      <c r="C1137" s="41"/>
      <c r="D1137" s="58"/>
      <c r="E1137" s="42"/>
      <c r="F1137" s="42"/>
      <c r="G1137" s="44"/>
      <c r="H1137" s="175"/>
      <c r="I1137" s="246">
        <f>IF(I1136=1,1,0)</f>
        <v>0</v>
      </c>
    </row>
    <row r="1138" spans="1:9" s="22" customFormat="1" ht="18.75" hidden="1" customHeight="1" x14ac:dyDescent="0.3">
      <c r="A1138" s="94"/>
      <c r="B1138" s="43"/>
      <c r="C1138" s="41"/>
      <c r="D1138" s="58"/>
      <c r="E1138" s="42"/>
      <c r="F1138" s="42"/>
      <c r="G1138" s="44"/>
      <c r="H1138" s="175"/>
      <c r="I1138" s="246">
        <f>IF(I1137=1,1,0)</f>
        <v>0</v>
      </c>
    </row>
    <row r="1139" spans="1:9" s="22" customFormat="1" ht="18.75" hidden="1" customHeight="1" x14ac:dyDescent="0.3">
      <c r="A1139" s="94" t="s">
        <v>1170</v>
      </c>
      <c r="B1139" s="45" t="s">
        <v>1171</v>
      </c>
      <c r="C1139" s="41" t="s">
        <v>19</v>
      </c>
      <c r="D1139" s="42"/>
      <c r="E1139" s="42">
        <f>'PS - ESCOLA'!E1139</f>
        <v>34.19</v>
      </c>
      <c r="F1139" s="42">
        <f>E1139*(1+C$1809)</f>
        <v>41.940873000000003</v>
      </c>
      <c r="G1139" s="42">
        <f>D1139*F1139</f>
        <v>0</v>
      </c>
      <c r="H1139" s="175"/>
      <c r="I1139" s="246">
        <f>IF(D1139&lt;&gt;0,1,0)</f>
        <v>0</v>
      </c>
    </row>
    <row r="1140" spans="1:9" s="22" customFormat="1" ht="81" hidden="1" customHeight="1" x14ac:dyDescent="0.3">
      <c r="A1140" s="94"/>
      <c r="B1140" s="43" t="s">
        <v>1172</v>
      </c>
      <c r="C1140" s="41"/>
      <c r="D1140" s="58"/>
      <c r="E1140" s="42"/>
      <c r="F1140" s="42"/>
      <c r="G1140" s="44"/>
      <c r="H1140" s="175"/>
      <c r="I1140" s="246">
        <f>IF(I1139=1,1,0)</f>
        <v>0</v>
      </c>
    </row>
    <row r="1141" spans="1:9" s="22" customFormat="1" ht="18.75" hidden="1" customHeight="1" x14ac:dyDescent="0.3">
      <c r="A1141" s="94"/>
      <c r="B1141" s="43"/>
      <c r="C1141" s="41"/>
      <c r="D1141" s="58"/>
      <c r="E1141" s="42"/>
      <c r="F1141" s="42"/>
      <c r="G1141" s="44"/>
      <c r="H1141" s="175"/>
      <c r="I1141" s="246">
        <f>IF(I1140=1,1,0)</f>
        <v>0</v>
      </c>
    </row>
    <row r="1142" spans="1:9" s="22" customFormat="1" ht="40.9" customHeight="1" x14ac:dyDescent="0.25">
      <c r="A1142" s="94" t="s">
        <v>1173</v>
      </c>
      <c r="B1142" s="45" t="s">
        <v>1174</v>
      </c>
      <c r="C1142" s="41" t="s">
        <v>19</v>
      </c>
      <c r="D1142" s="42">
        <v>370.37</v>
      </c>
      <c r="E1142" s="42"/>
      <c r="F1142" s="42">
        <f>E1142*(1+C$1809)</f>
        <v>0</v>
      </c>
      <c r="G1142" s="42">
        <f>D1142*F1142</f>
        <v>0</v>
      </c>
      <c r="H1142" s="176" t="s">
        <v>1962</v>
      </c>
      <c r="I1142" s="246">
        <f>IF(D1142&lt;&gt;0,1,0)</f>
        <v>1</v>
      </c>
    </row>
    <row r="1143" spans="1:9" s="22" customFormat="1" ht="78.75" customHeight="1" x14ac:dyDescent="0.25">
      <c r="A1143" s="94"/>
      <c r="B1143" s="43" t="s">
        <v>1175</v>
      </c>
      <c r="C1143" s="41"/>
      <c r="D1143" s="58"/>
      <c r="E1143" s="42"/>
      <c r="F1143" s="42"/>
      <c r="G1143" s="44"/>
      <c r="H1143" s="175"/>
      <c r="I1143" s="246">
        <f>IF(I1142=1,1,0)</f>
        <v>1</v>
      </c>
    </row>
    <row r="1144" spans="1:9" s="22" customFormat="1" ht="18.75" customHeight="1" x14ac:dyDescent="0.25">
      <c r="A1144" s="94"/>
      <c r="B1144" s="43"/>
      <c r="C1144" s="41"/>
      <c r="D1144" s="58"/>
      <c r="E1144" s="42"/>
      <c r="F1144" s="42"/>
      <c r="G1144" s="44"/>
      <c r="H1144" s="175"/>
      <c r="I1144" s="246">
        <f>IF(I1143=1,1,0)</f>
        <v>1</v>
      </c>
    </row>
    <row r="1145" spans="1:9" s="22" customFormat="1" ht="31.5" customHeight="1" x14ac:dyDescent="0.25">
      <c r="A1145" s="94" t="s">
        <v>1176</v>
      </c>
      <c r="B1145" s="45" t="s">
        <v>1177</v>
      </c>
      <c r="C1145" s="41" t="s">
        <v>19</v>
      </c>
      <c r="D1145" s="42">
        <v>370.37</v>
      </c>
      <c r="E1145" s="42"/>
      <c r="F1145" s="42">
        <f>E1145*(1+C$1809)</f>
        <v>0</v>
      </c>
      <c r="G1145" s="42">
        <f>D1145*F1145</f>
        <v>0</v>
      </c>
      <c r="H1145" s="176" t="s">
        <v>1962</v>
      </c>
      <c r="I1145" s="246">
        <f>IF(D1145&lt;&gt;0,1,0)</f>
        <v>1</v>
      </c>
    </row>
    <row r="1146" spans="1:9" s="22" customFormat="1" ht="78.75" customHeight="1" x14ac:dyDescent="0.25">
      <c r="A1146" s="94"/>
      <c r="B1146" s="43" t="s">
        <v>1178</v>
      </c>
      <c r="C1146" s="41"/>
      <c r="D1146" s="58"/>
      <c r="E1146" s="42"/>
      <c r="F1146" s="42"/>
      <c r="G1146" s="44"/>
      <c r="H1146" s="175"/>
      <c r="I1146" s="246">
        <f>IF(I1145=1,1,0)</f>
        <v>1</v>
      </c>
    </row>
    <row r="1147" spans="1:9" s="22" customFormat="1" ht="18.75" customHeight="1" x14ac:dyDescent="0.25">
      <c r="A1147" s="94"/>
      <c r="B1147" s="45"/>
      <c r="C1147" s="41"/>
      <c r="D1147" s="58"/>
      <c r="E1147" s="42"/>
      <c r="F1147" s="42"/>
      <c r="G1147" s="44"/>
      <c r="H1147" s="175"/>
      <c r="I1147" s="246">
        <f>IF(I1146=1,1,0)</f>
        <v>1</v>
      </c>
    </row>
    <row r="1148" spans="1:9" s="22" customFormat="1" ht="18.75" hidden="1" customHeight="1" x14ac:dyDescent="0.3">
      <c r="A1148" s="94" t="s">
        <v>1179</v>
      </c>
      <c r="B1148" s="45" t="s">
        <v>1180</v>
      </c>
      <c r="C1148" s="41" t="s">
        <v>19</v>
      </c>
      <c r="D1148" s="42"/>
      <c r="E1148" s="42">
        <f>'PS - ESCOLA'!E1148</f>
        <v>12.83</v>
      </c>
      <c r="F1148" s="42">
        <f>E1148*(1+C$1809)</f>
        <v>15.738561000000002</v>
      </c>
      <c r="G1148" s="42">
        <f>D1148*F1148</f>
        <v>0</v>
      </c>
      <c r="H1148" s="175"/>
      <c r="I1148" s="246">
        <f>IF(D1148&lt;&gt;0,1,0)</f>
        <v>0</v>
      </c>
    </row>
    <row r="1149" spans="1:9" s="22" customFormat="1" ht="78.75" hidden="1" customHeight="1" x14ac:dyDescent="0.3">
      <c r="A1149" s="94"/>
      <c r="B1149" s="43" t="s">
        <v>1181</v>
      </c>
      <c r="C1149" s="41"/>
      <c r="D1149" s="58"/>
      <c r="E1149" s="42"/>
      <c r="F1149" s="42"/>
      <c r="G1149" s="44"/>
      <c r="H1149" s="175"/>
      <c r="I1149" s="246">
        <f>IF(I1148=1,1,0)</f>
        <v>0</v>
      </c>
    </row>
    <row r="1150" spans="1:9" s="22" customFormat="1" ht="18.75" hidden="1" customHeight="1" x14ac:dyDescent="0.3">
      <c r="A1150" s="94"/>
      <c r="B1150" s="45"/>
      <c r="C1150" s="41"/>
      <c r="D1150" s="58"/>
      <c r="E1150" s="42"/>
      <c r="F1150" s="42"/>
      <c r="G1150" s="44"/>
      <c r="H1150" s="175"/>
      <c r="I1150" s="246">
        <f>IF(I1149=1,1,0)</f>
        <v>0</v>
      </c>
    </row>
    <row r="1151" spans="1:9" s="22" customFormat="1" ht="31.5" hidden="1" customHeight="1" x14ac:dyDescent="0.3">
      <c r="A1151" s="94" t="s">
        <v>1182</v>
      </c>
      <c r="B1151" s="45" t="s">
        <v>1183</v>
      </c>
      <c r="C1151" s="41" t="s">
        <v>19</v>
      </c>
      <c r="D1151" s="42"/>
      <c r="E1151" s="42">
        <f>'PS - ESCOLA'!E1151</f>
        <v>13.66</v>
      </c>
      <c r="F1151" s="42">
        <f>E1151*(1+C$1809)</f>
        <v>16.756722000000003</v>
      </c>
      <c r="G1151" s="42">
        <f>D1151*F1151</f>
        <v>0</v>
      </c>
      <c r="H1151" s="175"/>
      <c r="I1151" s="246">
        <f>IF(D1151&lt;&gt;0,1,0)</f>
        <v>0</v>
      </c>
    </row>
    <row r="1152" spans="1:9" s="22" customFormat="1" ht="78.75" hidden="1" customHeight="1" x14ac:dyDescent="0.3">
      <c r="A1152" s="94"/>
      <c r="B1152" s="43" t="s">
        <v>1184</v>
      </c>
      <c r="C1152" s="41"/>
      <c r="D1152" s="58"/>
      <c r="E1152" s="42"/>
      <c r="F1152" s="42"/>
      <c r="G1152" s="44"/>
      <c r="H1152" s="175"/>
      <c r="I1152" s="246">
        <f>IF(I1151=1,1,0)</f>
        <v>0</v>
      </c>
    </row>
    <row r="1153" spans="1:9" s="22" customFormat="1" ht="18.75" hidden="1" customHeight="1" x14ac:dyDescent="0.3">
      <c r="A1153" s="94"/>
      <c r="B1153" s="45"/>
      <c r="C1153" s="41"/>
      <c r="D1153" s="58"/>
      <c r="E1153" s="42"/>
      <c r="F1153" s="42"/>
      <c r="G1153" s="44"/>
      <c r="H1153" s="175"/>
      <c r="I1153" s="246">
        <f>IF(I1152=1,1,0)</f>
        <v>0</v>
      </c>
    </row>
    <row r="1154" spans="1:9" s="22" customFormat="1" ht="31.5" hidden="1" customHeight="1" x14ac:dyDescent="0.3">
      <c r="A1154" s="94" t="s">
        <v>1185</v>
      </c>
      <c r="B1154" s="106" t="s">
        <v>1186</v>
      </c>
      <c r="C1154" s="41" t="s">
        <v>19</v>
      </c>
      <c r="D1154" s="42"/>
      <c r="E1154" s="42">
        <f>'PS - ESCOLA'!E1154</f>
        <v>87.89</v>
      </c>
      <c r="F1154" s="42">
        <f>E1154*(1+C$1809)</f>
        <v>107.81466300000001</v>
      </c>
      <c r="G1154" s="42">
        <f>D1154*F1154</f>
        <v>0</v>
      </c>
      <c r="H1154" s="175"/>
      <c r="I1154" s="246">
        <f>IF(D1154&lt;&gt;0,1,0)</f>
        <v>0</v>
      </c>
    </row>
    <row r="1155" spans="1:9" s="22" customFormat="1" ht="267.75" hidden="1" customHeight="1" x14ac:dyDescent="0.3">
      <c r="A1155" s="94"/>
      <c r="B1155" s="47" t="s">
        <v>1187</v>
      </c>
      <c r="C1155" s="41"/>
      <c r="D1155" s="58"/>
      <c r="E1155" s="42"/>
      <c r="F1155" s="42"/>
      <c r="G1155" s="44"/>
      <c r="H1155" s="175"/>
      <c r="I1155" s="246">
        <f>IF(I1154=1,1,0)</f>
        <v>0</v>
      </c>
    </row>
    <row r="1156" spans="1:9" s="22" customFormat="1" ht="18.75" hidden="1" customHeight="1" x14ac:dyDescent="0.3">
      <c r="A1156" s="94"/>
      <c r="B1156" s="107"/>
      <c r="C1156" s="41"/>
      <c r="D1156" s="58"/>
      <c r="E1156" s="42"/>
      <c r="F1156" s="42"/>
      <c r="G1156" s="44"/>
      <c r="H1156" s="175"/>
      <c r="I1156" s="246">
        <f>IF(I1155=1,1,0)</f>
        <v>0</v>
      </c>
    </row>
    <row r="1157" spans="1:9" s="22" customFormat="1" ht="18.75" hidden="1" customHeight="1" x14ac:dyDescent="0.3">
      <c r="A1157" s="94" t="s">
        <v>1188</v>
      </c>
      <c r="B1157" s="106" t="s">
        <v>1189</v>
      </c>
      <c r="C1157" s="41" t="s">
        <v>19</v>
      </c>
      <c r="D1157" s="42"/>
      <c r="E1157" s="42">
        <f>'PS - ESCOLA'!E1157</f>
        <v>7.47</v>
      </c>
      <c r="F1157" s="42">
        <f>E1157*(1+C$1809)</f>
        <v>9.163449</v>
      </c>
      <c r="G1157" s="42">
        <f>D1157*F1157</f>
        <v>0</v>
      </c>
      <c r="H1157" s="175"/>
      <c r="I1157" s="246">
        <f>IF(D1157&lt;&gt;0,1,0)</f>
        <v>0</v>
      </c>
    </row>
    <row r="1158" spans="1:9" s="22" customFormat="1" ht="106.5" hidden="1" customHeight="1" x14ac:dyDescent="0.3">
      <c r="A1158" s="94"/>
      <c r="B1158" s="108" t="s">
        <v>1190</v>
      </c>
      <c r="C1158" s="41"/>
      <c r="D1158" s="58"/>
      <c r="E1158" s="42"/>
      <c r="F1158" s="42"/>
      <c r="G1158" s="44"/>
      <c r="H1158" s="175"/>
      <c r="I1158" s="246">
        <f>IF(I1157=1,1,0)</f>
        <v>0</v>
      </c>
    </row>
    <row r="1159" spans="1:9" s="22" customFormat="1" ht="18.75" hidden="1" customHeight="1" x14ac:dyDescent="0.3">
      <c r="A1159" s="94"/>
      <c r="B1159" s="108"/>
      <c r="C1159" s="41"/>
      <c r="D1159" s="58"/>
      <c r="E1159" s="42"/>
      <c r="F1159" s="42"/>
      <c r="G1159" s="44"/>
      <c r="H1159" s="175"/>
      <c r="I1159" s="246">
        <f>IF(I1158=1,1,0)</f>
        <v>0</v>
      </c>
    </row>
    <row r="1160" spans="1:9" s="22" customFormat="1" ht="47.25" hidden="1" customHeight="1" x14ac:dyDescent="0.3">
      <c r="A1160" s="179" t="s">
        <v>1191</v>
      </c>
      <c r="B1160" s="109" t="s">
        <v>1192</v>
      </c>
      <c r="C1160" s="52" t="s">
        <v>19</v>
      </c>
      <c r="D1160" s="42"/>
      <c r="E1160" s="42">
        <f>'PS - ESCOLA'!E1160</f>
        <v>72.81</v>
      </c>
      <c r="F1160" s="42">
        <f>E1160*(1+C$1809)</f>
        <v>89.316027000000005</v>
      </c>
      <c r="G1160" s="42">
        <f>D1160*F1160</f>
        <v>0</v>
      </c>
      <c r="H1160" s="175"/>
      <c r="I1160" s="246">
        <f>IF(D1160&lt;&gt;0,1,0)</f>
        <v>0</v>
      </c>
    </row>
    <row r="1161" spans="1:9" s="22" customFormat="1" ht="267.75" hidden="1" customHeight="1" x14ac:dyDescent="0.3">
      <c r="A1161" s="179"/>
      <c r="B1161" s="110" t="s">
        <v>1193</v>
      </c>
      <c r="C1161" s="52"/>
      <c r="D1161" s="111"/>
      <c r="E1161" s="55"/>
      <c r="F1161" s="55"/>
      <c r="G1161" s="56"/>
      <c r="H1161" s="175"/>
      <c r="I1161" s="246">
        <f>IF(I1160=1,1,0)</f>
        <v>0</v>
      </c>
    </row>
    <row r="1162" spans="1:9" s="22" customFormat="1" ht="18.75" hidden="1" customHeight="1" x14ac:dyDescent="0.3">
      <c r="A1162" s="94"/>
      <c r="B1162" s="108"/>
      <c r="C1162" s="41"/>
      <c r="D1162" s="58"/>
      <c r="E1162" s="42"/>
      <c r="F1162" s="42"/>
      <c r="G1162" s="44"/>
      <c r="H1162" s="175"/>
      <c r="I1162" s="246">
        <f>IF(I1161=1,1,0)</f>
        <v>0</v>
      </c>
    </row>
    <row r="1163" spans="1:9" s="22" customFormat="1" ht="18.75" hidden="1" customHeight="1" x14ac:dyDescent="0.3">
      <c r="A1163" s="94" t="s">
        <v>1194</v>
      </c>
      <c r="B1163" s="57" t="s">
        <v>727</v>
      </c>
      <c r="C1163" s="41"/>
      <c r="D1163" s="58"/>
      <c r="E1163" s="42"/>
      <c r="F1163" s="42"/>
      <c r="G1163" s="44"/>
      <c r="H1163" s="175"/>
      <c r="I1163" s="246">
        <f>IF(D1164&lt;&gt;0,1,IF(D1167&lt;&gt;0,1,0))</f>
        <v>0</v>
      </c>
    </row>
    <row r="1164" spans="1:9" s="22" customFormat="1" ht="18.75" hidden="1" customHeight="1" x14ac:dyDescent="0.3">
      <c r="A1164" s="94" t="s">
        <v>1195</v>
      </c>
      <c r="B1164" s="45" t="s">
        <v>1196</v>
      </c>
      <c r="C1164" s="41" t="s">
        <v>23</v>
      </c>
      <c r="D1164" s="42"/>
      <c r="E1164" s="42">
        <f>'PS - ESCOLA'!E1164</f>
        <v>31.82</v>
      </c>
      <c r="F1164" s="42">
        <f>E1164*(1+C$1809)</f>
        <v>39.033594000000001</v>
      </c>
      <c r="G1164" s="42">
        <f>D1164*F1164</f>
        <v>0</v>
      </c>
      <c r="H1164" s="175"/>
      <c r="I1164" s="246">
        <f>IF(D1164&lt;&gt;0,1,0)</f>
        <v>0</v>
      </c>
    </row>
    <row r="1165" spans="1:9" s="22" customFormat="1" ht="189" hidden="1" customHeight="1" x14ac:dyDescent="0.3">
      <c r="A1165" s="94"/>
      <c r="B1165" s="43" t="s">
        <v>1197</v>
      </c>
      <c r="C1165" s="41"/>
      <c r="D1165" s="58"/>
      <c r="E1165" s="42"/>
      <c r="F1165" s="42"/>
      <c r="G1165" s="44"/>
      <c r="H1165" s="175"/>
      <c r="I1165" s="246">
        <f>IF(I1164=1,1,0)</f>
        <v>0</v>
      </c>
    </row>
    <row r="1166" spans="1:9" s="22" customFormat="1" ht="18.75" hidden="1" customHeight="1" x14ac:dyDescent="0.3">
      <c r="A1166" s="94"/>
      <c r="B1166" s="45"/>
      <c r="C1166" s="41"/>
      <c r="D1166" s="58"/>
      <c r="E1166" s="42"/>
      <c r="F1166" s="42"/>
      <c r="G1166" s="44"/>
      <c r="H1166" s="175"/>
      <c r="I1166" s="246">
        <f>IF(I1165=1,1,0)</f>
        <v>0</v>
      </c>
    </row>
    <row r="1167" spans="1:9" s="22" customFormat="1" ht="18.75" hidden="1" customHeight="1" x14ac:dyDescent="0.3">
      <c r="A1167" s="94" t="s">
        <v>1198</v>
      </c>
      <c r="B1167" s="45" t="s">
        <v>1199</v>
      </c>
      <c r="C1167" s="41" t="s">
        <v>23</v>
      </c>
      <c r="D1167" s="42"/>
      <c r="E1167" s="42">
        <f>'PS - ESCOLA'!E1167</f>
        <v>1.04</v>
      </c>
      <c r="F1167" s="42">
        <f>E1167*(1+C$1809)</f>
        <v>1.2757680000000002</v>
      </c>
      <c r="G1167" s="42">
        <f>D1167*F1167</f>
        <v>0</v>
      </c>
      <c r="H1167" s="175"/>
      <c r="I1167" s="246">
        <f>IF(D1167&lt;&gt;0,1,0)</f>
        <v>0</v>
      </c>
    </row>
    <row r="1168" spans="1:9" s="22" customFormat="1" ht="63" hidden="1" customHeight="1" x14ac:dyDescent="0.3">
      <c r="A1168" s="94"/>
      <c r="B1168" s="43" t="s">
        <v>1200</v>
      </c>
      <c r="C1168" s="41"/>
      <c r="D1168" s="58"/>
      <c r="E1168" s="42"/>
      <c r="F1168" s="42"/>
      <c r="G1168" s="44"/>
      <c r="H1168" s="175"/>
      <c r="I1168" s="246">
        <f>IF(I1167=1,1,0)</f>
        <v>0</v>
      </c>
    </row>
    <row r="1169" spans="1:9" s="22" customFormat="1" ht="18" customHeight="1" x14ac:dyDescent="0.25">
      <c r="A1169" s="223" t="s">
        <v>1968</v>
      </c>
      <c r="B1169" s="225"/>
      <c r="C1169" s="217"/>
      <c r="D1169" s="217"/>
      <c r="E1169" s="209" t="s">
        <v>67</v>
      </c>
      <c r="F1169" s="217"/>
      <c r="G1169" s="66">
        <f>SUM(G1136:G1167)</f>
        <v>0</v>
      </c>
      <c r="H1169" s="175"/>
      <c r="I1169" s="245" t="s">
        <v>1973</v>
      </c>
    </row>
    <row r="1170" spans="1:9" s="22" customFormat="1" ht="18.75" customHeight="1" x14ac:dyDescent="0.25">
      <c r="A1170" s="172">
        <v>150000</v>
      </c>
      <c r="B1170" s="228" t="s">
        <v>1201</v>
      </c>
      <c r="C1170" s="229"/>
      <c r="D1170" s="233"/>
      <c r="E1170" s="230"/>
      <c r="F1170" s="230"/>
      <c r="G1170" s="232"/>
      <c r="H1170" s="175"/>
      <c r="I1170" s="245" t="s">
        <v>1973</v>
      </c>
    </row>
    <row r="1171" spans="1:9" s="22" customFormat="1" ht="18.75" hidden="1" customHeight="1" x14ac:dyDescent="0.3">
      <c r="A1171" s="174">
        <v>150100</v>
      </c>
      <c r="B1171" s="57" t="s">
        <v>1202</v>
      </c>
      <c r="C1171" s="41"/>
      <c r="D1171" s="58"/>
      <c r="E1171" s="42"/>
      <c r="F1171" s="42"/>
      <c r="G1171" s="44"/>
      <c r="H1171" s="175"/>
      <c r="I1171" s="246">
        <f>IF(D1172&lt;&gt;0,1,IF(D1175&lt;&gt;0,1,IF(D1178&lt;&gt;0,1,IF(D1181&lt;&gt;0,1,IF(D1184&lt;&gt;0,1,IF(D1187&lt;&gt;0,1,IF(D1190&lt;&gt;0,1,IF(D1193&lt;&gt;0,1,0))))))))+IF(D1196&lt;&gt;0,1,IF(D1199&lt;&gt;0,1,IF(D1202&lt;&gt;0,1,IF(D1205&lt;&gt;0,1,IF(D1208&lt;&gt;0,1,IF(D1211&lt;&gt;0,1,IF(D1214&lt;&gt;0,1,0)))))))</f>
        <v>0</v>
      </c>
    </row>
    <row r="1172" spans="1:9" s="22" customFormat="1" ht="31.5" hidden="1" customHeight="1" x14ac:dyDescent="0.3">
      <c r="A1172" s="94">
        <v>150101</v>
      </c>
      <c r="B1172" s="45" t="s">
        <v>1203</v>
      </c>
      <c r="C1172" s="41" t="s">
        <v>31</v>
      </c>
      <c r="D1172" s="42"/>
      <c r="E1172" s="42">
        <f>'PS - ESCOLA'!E1172</f>
        <v>434.02</v>
      </c>
      <c r="F1172" s="42">
        <f>E1172*(1+C$1809)</f>
        <v>532.41233399999999</v>
      </c>
      <c r="G1172" s="42">
        <f>D1172*F1172</f>
        <v>0</v>
      </c>
      <c r="H1172" s="175"/>
      <c r="I1172" s="246">
        <f>IF(D1172&lt;&gt;0,1,0)</f>
        <v>0</v>
      </c>
    </row>
    <row r="1173" spans="1:9" s="22" customFormat="1" ht="47.25" hidden="1" customHeight="1" x14ac:dyDescent="0.3">
      <c r="A1173" s="94"/>
      <c r="B1173" s="43" t="s">
        <v>1204</v>
      </c>
      <c r="C1173" s="41"/>
      <c r="D1173" s="58"/>
      <c r="E1173" s="42"/>
      <c r="F1173" s="42"/>
      <c r="G1173" s="44"/>
      <c r="H1173" s="175"/>
      <c r="I1173" s="246">
        <f>IF(I1172=1,1,0)</f>
        <v>0</v>
      </c>
    </row>
    <row r="1174" spans="1:9" s="22" customFormat="1" ht="18.75" hidden="1" customHeight="1" x14ac:dyDescent="0.3">
      <c r="A1174" s="94"/>
      <c r="B1174" s="43"/>
      <c r="C1174" s="41"/>
      <c r="D1174" s="58"/>
      <c r="E1174" s="42"/>
      <c r="F1174" s="42"/>
      <c r="G1174" s="44"/>
      <c r="H1174" s="175"/>
      <c r="I1174" s="246">
        <f>IF(I1173=1,1,0)</f>
        <v>0</v>
      </c>
    </row>
    <row r="1175" spans="1:9" s="22" customFormat="1" ht="47.25" hidden="1" customHeight="1" x14ac:dyDescent="0.3">
      <c r="A1175" s="94" t="s">
        <v>1205</v>
      </c>
      <c r="B1175" s="45" t="s">
        <v>1206</v>
      </c>
      <c r="C1175" s="41" t="s">
        <v>31</v>
      </c>
      <c r="D1175" s="42"/>
      <c r="E1175" s="42">
        <f>'PS - ESCOLA'!E1175</f>
        <v>643.01</v>
      </c>
      <c r="F1175" s="42">
        <f>E1175*(1+C$1809)</f>
        <v>788.78036700000007</v>
      </c>
      <c r="G1175" s="42">
        <f>D1175*F1175</f>
        <v>0</v>
      </c>
      <c r="H1175" s="175"/>
      <c r="I1175" s="246">
        <f>IF(D1175&lt;&gt;0,1,0)</f>
        <v>0</v>
      </c>
    </row>
    <row r="1176" spans="1:9" s="22" customFormat="1" ht="110.25" hidden="1" customHeight="1" x14ac:dyDescent="0.3">
      <c r="A1176" s="94"/>
      <c r="B1176" s="43" t="s">
        <v>1207</v>
      </c>
      <c r="C1176" s="41"/>
      <c r="D1176" s="58"/>
      <c r="E1176" s="42"/>
      <c r="F1176" s="42"/>
      <c r="G1176" s="44"/>
      <c r="H1176" s="175"/>
      <c r="I1176" s="246">
        <f>IF(I1175=1,1,0)</f>
        <v>0</v>
      </c>
    </row>
    <row r="1177" spans="1:9" s="22" customFormat="1" ht="18.75" hidden="1" customHeight="1" x14ac:dyDescent="0.3">
      <c r="A1177" s="94"/>
      <c r="B1177" s="43"/>
      <c r="C1177" s="41"/>
      <c r="D1177" s="58"/>
      <c r="E1177" s="42"/>
      <c r="F1177" s="42"/>
      <c r="G1177" s="44"/>
      <c r="H1177" s="175"/>
      <c r="I1177" s="246">
        <f>IF(I1176=1,1,0)</f>
        <v>0</v>
      </c>
    </row>
    <row r="1178" spans="1:9" s="22" customFormat="1" ht="31.5" hidden="1" customHeight="1" x14ac:dyDescent="0.3">
      <c r="A1178" s="94" t="s">
        <v>1208</v>
      </c>
      <c r="B1178" s="45" t="s">
        <v>1209</v>
      </c>
      <c r="C1178" s="41" t="s">
        <v>31</v>
      </c>
      <c r="D1178" s="42"/>
      <c r="E1178" s="42">
        <f>'PS - ESCOLA'!E1178</f>
        <v>64.86</v>
      </c>
      <c r="F1178" s="42">
        <f>E1178*(1+C$1809)</f>
        <v>79.563762000000011</v>
      </c>
      <c r="G1178" s="42">
        <f>D1178*F1178</f>
        <v>0</v>
      </c>
      <c r="H1178" s="175"/>
      <c r="I1178" s="246">
        <f>IF(D1178&lt;&gt;0,1,0)</f>
        <v>0</v>
      </c>
    </row>
    <row r="1179" spans="1:9" s="22" customFormat="1" ht="78.75" hidden="1" customHeight="1" x14ac:dyDescent="0.3">
      <c r="A1179" s="94"/>
      <c r="B1179" s="43" t="s">
        <v>1210</v>
      </c>
      <c r="C1179" s="41"/>
      <c r="D1179" s="58"/>
      <c r="E1179" s="42"/>
      <c r="F1179" s="42"/>
      <c r="G1179" s="44"/>
      <c r="H1179" s="175"/>
      <c r="I1179" s="246">
        <f>IF(I1178=1,1,0)</f>
        <v>0</v>
      </c>
    </row>
    <row r="1180" spans="1:9" s="22" customFormat="1" ht="18.75" hidden="1" customHeight="1" x14ac:dyDescent="0.3">
      <c r="A1180" s="94"/>
      <c r="B1180" s="43"/>
      <c r="C1180" s="41"/>
      <c r="D1180" s="58"/>
      <c r="E1180" s="42"/>
      <c r="F1180" s="42"/>
      <c r="G1180" s="44"/>
      <c r="H1180" s="175"/>
      <c r="I1180" s="246">
        <f>IF(I1179=1,1,0)</f>
        <v>0</v>
      </c>
    </row>
    <row r="1181" spans="1:9" s="22" customFormat="1" ht="47.25" hidden="1" customHeight="1" x14ac:dyDescent="0.3">
      <c r="A1181" s="94" t="s">
        <v>1211</v>
      </c>
      <c r="B1181" s="51" t="s">
        <v>1212</v>
      </c>
      <c r="C1181" s="41" t="s">
        <v>31</v>
      </c>
      <c r="D1181" s="42"/>
      <c r="E1181" s="42">
        <f>'PS - ESCOLA'!E1181</f>
        <v>89.96</v>
      </c>
      <c r="F1181" s="42">
        <f>E1181*(1+C$1809)</f>
        <v>110.353932</v>
      </c>
      <c r="G1181" s="42">
        <f>D1181*F1181</f>
        <v>0</v>
      </c>
      <c r="H1181" s="175"/>
      <c r="I1181" s="246">
        <f>IF(D1181&lt;&gt;0,1,0)</f>
        <v>0</v>
      </c>
    </row>
    <row r="1182" spans="1:9" s="22" customFormat="1" ht="327.75" hidden="1" customHeight="1" x14ac:dyDescent="0.3">
      <c r="A1182" s="94"/>
      <c r="B1182" s="43" t="s">
        <v>1213</v>
      </c>
      <c r="C1182" s="41"/>
      <c r="D1182" s="58"/>
      <c r="E1182" s="42"/>
      <c r="F1182" s="42"/>
      <c r="G1182" s="44"/>
      <c r="H1182" s="175"/>
      <c r="I1182" s="246">
        <f>IF(I1181=1,1,0)</f>
        <v>0</v>
      </c>
    </row>
    <row r="1183" spans="1:9" s="22" customFormat="1" ht="18.75" hidden="1" customHeight="1" x14ac:dyDescent="0.3">
      <c r="A1183" s="94"/>
      <c r="B1183" s="43"/>
      <c r="C1183" s="41"/>
      <c r="D1183" s="58"/>
      <c r="E1183" s="42"/>
      <c r="F1183" s="42"/>
      <c r="G1183" s="44"/>
      <c r="H1183" s="175"/>
      <c r="I1183" s="246">
        <f>IF(I1182=1,1,0)</f>
        <v>0</v>
      </c>
    </row>
    <row r="1184" spans="1:9" s="22" customFormat="1" ht="21" hidden="1" customHeight="1" x14ac:dyDescent="0.3">
      <c r="A1184" s="94" t="s">
        <v>1214</v>
      </c>
      <c r="B1184" s="45" t="s">
        <v>1215</v>
      </c>
      <c r="C1184" s="41" t="s">
        <v>31</v>
      </c>
      <c r="D1184" s="42"/>
      <c r="E1184" s="42">
        <f>'PS - ESCOLA'!E1184</f>
        <v>68.19</v>
      </c>
      <c r="F1184" s="42">
        <f>E1184*(1+C$1809)</f>
        <v>83.648673000000002</v>
      </c>
      <c r="G1184" s="42">
        <f>D1184*F1184</f>
        <v>0</v>
      </c>
      <c r="H1184" s="175"/>
      <c r="I1184" s="246">
        <f>IF(D1184&lt;&gt;0,1,0)</f>
        <v>0</v>
      </c>
    </row>
    <row r="1185" spans="1:9" s="22" customFormat="1" ht="126" hidden="1" customHeight="1" x14ac:dyDescent="0.3">
      <c r="A1185" s="94"/>
      <c r="B1185" s="43" t="s">
        <v>1216</v>
      </c>
      <c r="C1185" s="41"/>
      <c r="D1185" s="58"/>
      <c r="E1185" s="42"/>
      <c r="F1185" s="42"/>
      <c r="G1185" s="44"/>
      <c r="H1185" s="175"/>
      <c r="I1185" s="246">
        <f>IF(I1184=1,1,0)</f>
        <v>0</v>
      </c>
    </row>
    <row r="1186" spans="1:9" s="22" customFormat="1" ht="18.75" hidden="1" customHeight="1" x14ac:dyDescent="0.3">
      <c r="A1186" s="94"/>
      <c r="B1186" s="43"/>
      <c r="C1186" s="41"/>
      <c r="D1186" s="58"/>
      <c r="E1186" s="42"/>
      <c r="F1186" s="42"/>
      <c r="G1186" s="44"/>
      <c r="H1186" s="175"/>
      <c r="I1186" s="246">
        <f>IF(I1185=1,1,0)</f>
        <v>0</v>
      </c>
    </row>
    <row r="1187" spans="1:9" s="22" customFormat="1" ht="31.5" hidden="1" customHeight="1" x14ac:dyDescent="0.3">
      <c r="A1187" s="94" t="s">
        <v>1217</v>
      </c>
      <c r="B1187" s="92" t="s">
        <v>1218</v>
      </c>
      <c r="C1187" s="41" t="s">
        <v>31</v>
      </c>
      <c r="D1187" s="42"/>
      <c r="E1187" s="42">
        <f>'PS - ESCOLA'!E1187</f>
        <v>82.97</v>
      </c>
      <c r="F1187" s="42">
        <f>E1187*(1+C$1809)</f>
        <v>101.77929900000001</v>
      </c>
      <c r="G1187" s="42">
        <f>D1187*F1187</f>
        <v>0</v>
      </c>
      <c r="H1187" s="175"/>
      <c r="I1187" s="246">
        <f>IF(D1187&lt;&gt;0,1,0)</f>
        <v>0</v>
      </c>
    </row>
    <row r="1188" spans="1:9" s="22" customFormat="1" ht="78.75" hidden="1" customHeight="1" x14ac:dyDescent="0.3">
      <c r="A1188" s="94"/>
      <c r="B1188" s="91" t="s">
        <v>1219</v>
      </c>
      <c r="C1188" s="41"/>
      <c r="D1188" s="58"/>
      <c r="E1188" s="42"/>
      <c r="F1188" s="42"/>
      <c r="G1188" s="44"/>
      <c r="H1188" s="175"/>
      <c r="I1188" s="246">
        <f>IF(I1187=1,1,0)</f>
        <v>0</v>
      </c>
    </row>
    <row r="1189" spans="1:9" s="22" customFormat="1" ht="18.75" hidden="1" customHeight="1" x14ac:dyDescent="0.3">
      <c r="A1189" s="94"/>
      <c r="B1189" s="43"/>
      <c r="C1189" s="41"/>
      <c r="D1189" s="58"/>
      <c r="E1189" s="42"/>
      <c r="F1189" s="42"/>
      <c r="G1189" s="44"/>
      <c r="H1189" s="175"/>
      <c r="I1189" s="246">
        <f>IF(I1188=1,1,0)</f>
        <v>0</v>
      </c>
    </row>
    <row r="1190" spans="1:9" s="22" customFormat="1" ht="21" hidden="1" customHeight="1" x14ac:dyDescent="0.3">
      <c r="A1190" s="94" t="s">
        <v>1220</v>
      </c>
      <c r="B1190" s="45" t="s">
        <v>1221</v>
      </c>
      <c r="C1190" s="41" t="s">
        <v>31</v>
      </c>
      <c r="D1190" s="42"/>
      <c r="E1190" s="42">
        <f>'PS - ESCOLA'!E1190</f>
        <v>110.53</v>
      </c>
      <c r="F1190" s="42">
        <f>E1190*(1+C$1809)</f>
        <v>135.58715100000001</v>
      </c>
      <c r="G1190" s="42">
        <f>D1190*F1190</f>
        <v>0</v>
      </c>
      <c r="H1190" s="175"/>
      <c r="I1190" s="246">
        <f>IF(D1190&lt;&gt;0,1,0)</f>
        <v>0</v>
      </c>
    </row>
    <row r="1191" spans="1:9" s="22" customFormat="1" ht="78.75" hidden="1" customHeight="1" x14ac:dyDescent="0.3">
      <c r="A1191" s="94"/>
      <c r="B1191" s="43" t="s">
        <v>1222</v>
      </c>
      <c r="C1191" s="41"/>
      <c r="D1191" s="58"/>
      <c r="E1191" s="42"/>
      <c r="F1191" s="42"/>
      <c r="G1191" s="44"/>
      <c r="H1191" s="175"/>
      <c r="I1191" s="246">
        <f>IF(I1190=1,1,0)</f>
        <v>0</v>
      </c>
    </row>
    <row r="1192" spans="1:9" s="22" customFormat="1" ht="18.75" hidden="1" customHeight="1" x14ac:dyDescent="0.3">
      <c r="A1192" s="94"/>
      <c r="B1192" s="43"/>
      <c r="C1192" s="41"/>
      <c r="D1192" s="58"/>
      <c r="E1192" s="42"/>
      <c r="F1192" s="42"/>
      <c r="G1192" s="44"/>
      <c r="H1192" s="175"/>
      <c r="I1192" s="246">
        <f>IF(I1191=1,1,0)</f>
        <v>0</v>
      </c>
    </row>
    <row r="1193" spans="1:9" s="22" customFormat="1" ht="18.75" hidden="1" customHeight="1" x14ac:dyDescent="0.3">
      <c r="A1193" s="94" t="s">
        <v>1223</v>
      </c>
      <c r="B1193" s="45" t="s">
        <v>1224</v>
      </c>
      <c r="C1193" s="41" t="s">
        <v>23</v>
      </c>
      <c r="D1193" s="42"/>
      <c r="E1193" s="42">
        <f>'PS - ESCOLA'!E1193</f>
        <v>61.73</v>
      </c>
      <c r="F1193" s="42">
        <f>E1193*(1+C$1809)</f>
        <v>75.724191000000005</v>
      </c>
      <c r="G1193" s="42">
        <f>D1193*F1193</f>
        <v>0</v>
      </c>
      <c r="H1193" s="175"/>
      <c r="I1193" s="246">
        <f>IF(D1193&lt;&gt;0,1,0)</f>
        <v>0</v>
      </c>
    </row>
    <row r="1194" spans="1:9" s="22" customFormat="1" ht="78.75" hidden="1" customHeight="1" x14ac:dyDescent="0.3">
      <c r="A1194" s="94"/>
      <c r="B1194" s="43" t="s">
        <v>1225</v>
      </c>
      <c r="C1194" s="41"/>
      <c r="D1194" s="58"/>
      <c r="E1194" s="42"/>
      <c r="F1194" s="42"/>
      <c r="G1194" s="44"/>
      <c r="H1194" s="175"/>
      <c r="I1194" s="246">
        <f>IF(I1193=1,1,0)</f>
        <v>0</v>
      </c>
    </row>
    <row r="1195" spans="1:9" s="22" customFormat="1" ht="18.75" hidden="1" customHeight="1" x14ac:dyDescent="0.3">
      <c r="A1195" s="94"/>
      <c r="B1195" s="43"/>
      <c r="C1195" s="41"/>
      <c r="D1195" s="58"/>
      <c r="E1195" s="42"/>
      <c r="F1195" s="42"/>
      <c r="G1195" s="44"/>
      <c r="H1195" s="175"/>
      <c r="I1195" s="246">
        <f>IF(I1194=1,1,0)</f>
        <v>0</v>
      </c>
    </row>
    <row r="1196" spans="1:9" s="22" customFormat="1" ht="21" hidden="1" customHeight="1" x14ac:dyDescent="0.3">
      <c r="A1196" s="94" t="s">
        <v>1226</v>
      </c>
      <c r="B1196" s="92" t="s">
        <v>1227</v>
      </c>
      <c r="C1196" s="41" t="s">
        <v>31</v>
      </c>
      <c r="D1196" s="42"/>
      <c r="E1196" s="42">
        <f>'PS - ESCOLA'!E1196</f>
        <v>57.37</v>
      </c>
      <c r="F1196" s="42">
        <f>E1196*(1+C$1809)</f>
        <v>70.375779000000009</v>
      </c>
      <c r="G1196" s="42">
        <f>D1196*F1196</f>
        <v>0</v>
      </c>
      <c r="H1196" s="175"/>
      <c r="I1196" s="246">
        <f>IF(D1196&lt;&gt;0,1,0)</f>
        <v>0</v>
      </c>
    </row>
    <row r="1197" spans="1:9" s="22" customFormat="1" ht="63" hidden="1" customHeight="1" x14ac:dyDescent="0.3">
      <c r="A1197" s="94"/>
      <c r="B1197" s="91" t="s">
        <v>1228</v>
      </c>
      <c r="C1197" s="41"/>
      <c r="D1197" s="58"/>
      <c r="E1197" s="42"/>
      <c r="F1197" s="42"/>
      <c r="G1197" s="44"/>
      <c r="H1197" s="175"/>
      <c r="I1197" s="246">
        <f>IF(I1196=1,1,0)</f>
        <v>0</v>
      </c>
    </row>
    <row r="1198" spans="1:9" s="22" customFormat="1" ht="18.75" hidden="1" customHeight="1" x14ac:dyDescent="0.3">
      <c r="A1198" s="94"/>
      <c r="B1198" s="43"/>
      <c r="C1198" s="41"/>
      <c r="D1198" s="58"/>
      <c r="E1198" s="42"/>
      <c r="F1198" s="42"/>
      <c r="G1198" s="44"/>
      <c r="H1198" s="175"/>
      <c r="I1198" s="246">
        <f>IF(I1197=1,1,0)</f>
        <v>0</v>
      </c>
    </row>
    <row r="1199" spans="1:9" s="22" customFormat="1" ht="31.5" hidden="1" customHeight="1" x14ac:dyDescent="0.3">
      <c r="A1199" s="94" t="s">
        <v>1229</v>
      </c>
      <c r="B1199" s="45" t="s">
        <v>1230</v>
      </c>
      <c r="C1199" s="41" t="s">
        <v>19</v>
      </c>
      <c r="D1199" s="42"/>
      <c r="E1199" s="42">
        <f>'PS - ESCOLA'!E1199</f>
        <v>98.88</v>
      </c>
      <c r="F1199" s="42">
        <f>E1199*(1+C$1809)</f>
        <v>121.29609600000001</v>
      </c>
      <c r="G1199" s="42">
        <f>D1199*F1199</f>
        <v>0</v>
      </c>
      <c r="H1199" s="175"/>
      <c r="I1199" s="246">
        <f>IF(D1199&lt;&gt;0,1,0)</f>
        <v>0</v>
      </c>
    </row>
    <row r="1200" spans="1:9" s="22" customFormat="1" ht="141.75" hidden="1" customHeight="1" x14ac:dyDescent="0.3">
      <c r="A1200" s="94"/>
      <c r="B1200" s="43" t="s">
        <v>1231</v>
      </c>
      <c r="C1200" s="41"/>
      <c r="D1200" s="58"/>
      <c r="E1200" s="42"/>
      <c r="F1200" s="42"/>
      <c r="G1200" s="44"/>
      <c r="H1200" s="175"/>
      <c r="I1200" s="246">
        <f>IF(I1199=1,1,0)</f>
        <v>0</v>
      </c>
    </row>
    <row r="1201" spans="1:9" s="22" customFormat="1" ht="18.75" hidden="1" customHeight="1" x14ac:dyDescent="0.3">
      <c r="A1201" s="94"/>
      <c r="B1201" s="43"/>
      <c r="C1201" s="41"/>
      <c r="D1201" s="58"/>
      <c r="E1201" s="42"/>
      <c r="F1201" s="42"/>
      <c r="G1201" s="44"/>
      <c r="H1201" s="175"/>
      <c r="I1201" s="246">
        <f>IF(I1200=1,1,0)</f>
        <v>0</v>
      </c>
    </row>
    <row r="1202" spans="1:9" s="22" customFormat="1" ht="18.75" hidden="1" customHeight="1" x14ac:dyDescent="0.3">
      <c r="A1202" s="94" t="s">
        <v>1232</v>
      </c>
      <c r="B1202" s="45" t="s">
        <v>1233</v>
      </c>
      <c r="C1202" s="41" t="s">
        <v>19</v>
      </c>
      <c r="D1202" s="42"/>
      <c r="E1202" s="42">
        <f>'PS - ESCOLA'!E1202</f>
        <v>249.64</v>
      </c>
      <c r="F1202" s="42">
        <f>E1202*(1+C$1809)</f>
        <v>306.23338799999999</v>
      </c>
      <c r="G1202" s="42">
        <f>D1202*F1202</f>
        <v>0</v>
      </c>
      <c r="H1202" s="175"/>
      <c r="I1202" s="246">
        <f>IF(D1202&lt;&gt;0,1,0)</f>
        <v>0</v>
      </c>
    </row>
    <row r="1203" spans="1:9" s="22" customFormat="1" ht="109.5" hidden="1" customHeight="1" x14ac:dyDescent="0.3">
      <c r="A1203" s="94"/>
      <c r="B1203" s="43" t="s">
        <v>1234</v>
      </c>
      <c r="C1203" s="41"/>
      <c r="D1203" s="58"/>
      <c r="E1203" s="42"/>
      <c r="F1203" s="42"/>
      <c r="G1203" s="44"/>
      <c r="H1203" s="175"/>
      <c r="I1203" s="246">
        <f>IF(I1202=1,1,0)</f>
        <v>0</v>
      </c>
    </row>
    <row r="1204" spans="1:9" s="22" customFormat="1" ht="18.75" hidden="1" customHeight="1" x14ac:dyDescent="0.3">
      <c r="A1204" s="94"/>
      <c r="B1204" s="43"/>
      <c r="C1204" s="41"/>
      <c r="D1204" s="58"/>
      <c r="E1204" s="42"/>
      <c r="F1204" s="42"/>
      <c r="G1204" s="44"/>
      <c r="H1204" s="175"/>
      <c r="I1204" s="246">
        <f>IF(I1203=1,1,0)</f>
        <v>0</v>
      </c>
    </row>
    <row r="1205" spans="1:9" s="22" customFormat="1" ht="18.75" hidden="1" customHeight="1" x14ac:dyDescent="0.3">
      <c r="A1205" s="94" t="s">
        <v>1235</v>
      </c>
      <c r="B1205" s="45" t="s">
        <v>1236</v>
      </c>
      <c r="C1205" s="41" t="s">
        <v>19</v>
      </c>
      <c r="D1205" s="42"/>
      <c r="E1205" s="42">
        <f>'PS - ESCOLA'!E1205</f>
        <v>251.01</v>
      </c>
      <c r="F1205" s="42">
        <f>E1205*(1+C$1809)</f>
        <v>307.91396700000001</v>
      </c>
      <c r="G1205" s="42">
        <f>D1205*F1205</f>
        <v>0</v>
      </c>
      <c r="H1205" s="175"/>
      <c r="I1205" s="246">
        <f>IF(D1205&lt;&gt;0,1,0)</f>
        <v>0</v>
      </c>
    </row>
    <row r="1206" spans="1:9" s="22" customFormat="1" ht="107.25" hidden="1" customHeight="1" x14ac:dyDescent="0.3">
      <c r="A1206" s="94"/>
      <c r="B1206" s="43" t="s">
        <v>1234</v>
      </c>
      <c r="C1206" s="41"/>
      <c r="D1206" s="58"/>
      <c r="E1206" s="42"/>
      <c r="F1206" s="42"/>
      <c r="G1206" s="44"/>
      <c r="H1206" s="175"/>
      <c r="I1206" s="246">
        <f>IF(I1205=1,1,0)</f>
        <v>0</v>
      </c>
    </row>
    <row r="1207" spans="1:9" s="22" customFormat="1" ht="18.75" hidden="1" customHeight="1" x14ac:dyDescent="0.3">
      <c r="A1207" s="94"/>
      <c r="B1207" s="45"/>
      <c r="C1207" s="41"/>
      <c r="D1207" s="58"/>
      <c r="E1207" s="42"/>
      <c r="F1207" s="42"/>
      <c r="G1207" s="44"/>
      <c r="H1207" s="175"/>
      <c r="I1207" s="246">
        <f>IF(I1206=1,1,0)</f>
        <v>0</v>
      </c>
    </row>
    <row r="1208" spans="1:9" s="22" customFormat="1" ht="31.5" hidden="1" customHeight="1" x14ac:dyDescent="0.3">
      <c r="A1208" s="94" t="s">
        <v>1237</v>
      </c>
      <c r="B1208" s="45" t="s">
        <v>1238</v>
      </c>
      <c r="C1208" s="41" t="s">
        <v>19</v>
      </c>
      <c r="D1208" s="42"/>
      <c r="E1208" s="42">
        <f>'PS - ESCOLA'!E1208</f>
        <v>128.16</v>
      </c>
      <c r="F1208" s="42">
        <f>E1208*(1+C$1809)</f>
        <v>157.21387200000001</v>
      </c>
      <c r="G1208" s="42">
        <f>D1208*F1208</f>
        <v>0</v>
      </c>
      <c r="H1208" s="176" t="s">
        <v>1962</v>
      </c>
      <c r="I1208" s="246">
        <f>IF(D1208&lt;&gt;0,1,0)</f>
        <v>0</v>
      </c>
    </row>
    <row r="1209" spans="1:9" s="22" customFormat="1" ht="145.15" hidden="1" customHeight="1" x14ac:dyDescent="0.3">
      <c r="A1209" s="94"/>
      <c r="B1209" s="43" t="s">
        <v>1239</v>
      </c>
      <c r="C1209" s="41"/>
      <c r="D1209" s="58"/>
      <c r="E1209" s="42"/>
      <c r="F1209" s="42"/>
      <c r="G1209" s="44"/>
      <c r="H1209" s="175"/>
      <c r="I1209" s="246">
        <f>IF(I1208=1,1,0)</f>
        <v>0</v>
      </c>
    </row>
    <row r="1210" spans="1:9" s="22" customFormat="1" ht="18.75" hidden="1" customHeight="1" x14ac:dyDescent="0.3">
      <c r="A1210" s="94"/>
      <c r="B1210" s="43"/>
      <c r="C1210" s="41"/>
      <c r="D1210" s="58"/>
      <c r="E1210" s="42"/>
      <c r="F1210" s="42"/>
      <c r="G1210" s="44"/>
      <c r="H1210" s="175"/>
      <c r="I1210" s="246">
        <f>IF(I1209=1,1,0)</f>
        <v>0</v>
      </c>
    </row>
    <row r="1211" spans="1:9" s="22" customFormat="1" ht="47.25" hidden="1" customHeight="1" x14ac:dyDescent="0.3">
      <c r="A1211" s="179" t="s">
        <v>1240</v>
      </c>
      <c r="B1211" s="109" t="s">
        <v>1241</v>
      </c>
      <c r="C1211" s="41" t="s">
        <v>19</v>
      </c>
      <c r="D1211" s="42"/>
      <c r="E1211" s="42">
        <f>'PS - ESCOLA'!E1211</f>
        <v>143.57</v>
      </c>
      <c r="F1211" s="42">
        <f>E1211*(1+C$1809)</f>
        <v>176.11731900000001</v>
      </c>
      <c r="G1211" s="42">
        <f>D1211*F1211</f>
        <v>0</v>
      </c>
      <c r="H1211" s="175"/>
      <c r="I1211" s="246">
        <f>IF(D1211&lt;&gt;0,1,0)</f>
        <v>0</v>
      </c>
    </row>
    <row r="1212" spans="1:9" s="22" customFormat="1" ht="220.5" hidden="1" customHeight="1" x14ac:dyDescent="0.3">
      <c r="A1212" s="179"/>
      <c r="B1212" s="110" t="s">
        <v>1242</v>
      </c>
      <c r="C1212" s="41"/>
      <c r="D1212" s="58"/>
      <c r="E1212" s="42"/>
      <c r="F1212" s="42"/>
      <c r="G1212" s="44"/>
      <c r="H1212" s="175"/>
      <c r="I1212" s="246">
        <f>IF(I1211=1,1,0)</f>
        <v>0</v>
      </c>
    </row>
    <row r="1213" spans="1:9" s="22" customFormat="1" ht="18.75" hidden="1" customHeight="1" x14ac:dyDescent="0.3">
      <c r="A1213" s="94"/>
      <c r="B1213" s="43"/>
      <c r="C1213" s="41"/>
      <c r="D1213" s="58"/>
      <c r="E1213" s="42"/>
      <c r="F1213" s="42"/>
      <c r="G1213" s="44"/>
      <c r="H1213" s="175"/>
      <c r="I1213" s="246">
        <f>IF(I1212=1,1,0)</f>
        <v>0</v>
      </c>
    </row>
    <row r="1214" spans="1:9" s="22" customFormat="1" ht="47.25" hidden="1" customHeight="1" x14ac:dyDescent="0.3">
      <c r="A1214" s="179" t="s">
        <v>1243</v>
      </c>
      <c r="B1214" s="109" t="s">
        <v>1244</v>
      </c>
      <c r="C1214" s="41" t="s">
        <v>19</v>
      </c>
      <c r="D1214" s="42"/>
      <c r="E1214" s="42">
        <f>'PS - ESCOLA'!E1214</f>
        <v>129.27000000000001</v>
      </c>
      <c r="F1214" s="42">
        <f>E1214*(1+C$1809)</f>
        <v>158.57550900000004</v>
      </c>
      <c r="G1214" s="42">
        <f>D1214*F1214</f>
        <v>0</v>
      </c>
      <c r="H1214" s="175"/>
      <c r="I1214" s="246">
        <f>IF(D1214&lt;&gt;0,1,0)</f>
        <v>0</v>
      </c>
    </row>
    <row r="1215" spans="1:9" s="22" customFormat="1" ht="220.5" hidden="1" customHeight="1" x14ac:dyDescent="0.3">
      <c r="A1215" s="179"/>
      <c r="B1215" s="110" t="s">
        <v>1242</v>
      </c>
      <c r="C1215" s="41"/>
      <c r="D1215" s="58"/>
      <c r="E1215" s="42"/>
      <c r="F1215" s="42"/>
      <c r="G1215" s="44"/>
      <c r="H1215" s="175"/>
      <c r="I1215" s="246">
        <f>IF(I1214=1,1,0)</f>
        <v>0</v>
      </c>
    </row>
    <row r="1216" spans="1:9" s="22" customFormat="1" ht="18.75" hidden="1" customHeight="1" x14ac:dyDescent="0.3">
      <c r="A1216" s="94"/>
      <c r="B1216" s="43"/>
      <c r="C1216" s="41"/>
      <c r="D1216" s="58"/>
      <c r="E1216" s="42"/>
      <c r="F1216" s="42"/>
      <c r="G1216" s="44"/>
      <c r="H1216" s="175"/>
      <c r="I1216" s="246">
        <f>IF(I1215=1,1,0)</f>
        <v>0</v>
      </c>
    </row>
    <row r="1217" spans="1:9" s="22" customFormat="1" ht="18.75" hidden="1" customHeight="1" x14ac:dyDescent="0.3">
      <c r="A1217" s="94" t="s">
        <v>1245</v>
      </c>
      <c r="B1217" s="57" t="s">
        <v>1246</v>
      </c>
      <c r="C1217" s="41"/>
      <c r="D1217" s="58"/>
      <c r="E1217" s="42"/>
      <c r="F1217" s="42"/>
      <c r="G1217" s="44"/>
      <c r="H1217" s="175"/>
      <c r="I1217" s="246">
        <f>IF(D1218&lt;&gt;0,1,IF(D1221&lt;&gt;0,1,IF(D1224&lt;&gt;0,1,IF(D1227&lt;&gt;0,1,IF(D1230&lt;&gt;0,1,0)))))</f>
        <v>0</v>
      </c>
    </row>
    <row r="1218" spans="1:9" s="22" customFormat="1" ht="18.75" hidden="1" customHeight="1" x14ac:dyDescent="0.3">
      <c r="A1218" s="94" t="s">
        <v>1247</v>
      </c>
      <c r="B1218" s="45" t="s">
        <v>1248</v>
      </c>
      <c r="C1218" s="41" t="s">
        <v>23</v>
      </c>
      <c r="D1218" s="42"/>
      <c r="E1218" s="42">
        <f>'PS - ESCOLA'!E1218</f>
        <v>18.32</v>
      </c>
      <c r="F1218" s="42">
        <f>E1218*(1+C$1809)</f>
        <v>22.473144000000001</v>
      </c>
      <c r="G1218" s="42">
        <f>D1218*F1218</f>
        <v>0</v>
      </c>
      <c r="H1218" s="175"/>
      <c r="I1218" s="246">
        <f>IF(D1218&lt;&gt;0,1,0)</f>
        <v>0</v>
      </c>
    </row>
    <row r="1219" spans="1:9" s="22" customFormat="1" ht="78.75" hidden="1" customHeight="1" x14ac:dyDescent="0.3">
      <c r="A1219" s="94"/>
      <c r="B1219" s="43" t="s">
        <v>1249</v>
      </c>
      <c r="C1219" s="41"/>
      <c r="D1219" s="58"/>
      <c r="E1219" s="42"/>
      <c r="F1219" s="42"/>
      <c r="G1219" s="44"/>
      <c r="H1219" s="175"/>
      <c r="I1219" s="246">
        <f>IF(I1218=1,1,0)</f>
        <v>0</v>
      </c>
    </row>
    <row r="1220" spans="1:9" s="22" customFormat="1" ht="18.75" hidden="1" customHeight="1" x14ac:dyDescent="0.3">
      <c r="A1220" s="94"/>
      <c r="B1220" s="43"/>
      <c r="C1220" s="41"/>
      <c r="D1220" s="58"/>
      <c r="E1220" s="42"/>
      <c r="F1220" s="42"/>
      <c r="G1220" s="44"/>
      <c r="H1220" s="175"/>
      <c r="I1220" s="246">
        <f>IF(I1219=1,1,0)</f>
        <v>0</v>
      </c>
    </row>
    <row r="1221" spans="1:9" s="22" customFormat="1" ht="18.75" hidden="1" customHeight="1" x14ac:dyDescent="0.3">
      <c r="A1221" s="94" t="s">
        <v>1250</v>
      </c>
      <c r="B1221" s="45" t="s">
        <v>1251</v>
      </c>
      <c r="C1221" s="41" t="s">
        <v>23</v>
      </c>
      <c r="D1221" s="42"/>
      <c r="E1221" s="42">
        <f>'PS - ESCOLA'!E1221</f>
        <v>19.079999999999998</v>
      </c>
      <c r="F1221" s="42">
        <f>E1221*(1+C$1809)</f>
        <v>23.405436000000002</v>
      </c>
      <c r="G1221" s="42">
        <f>D1221*F1221</f>
        <v>0</v>
      </c>
      <c r="H1221" s="175"/>
      <c r="I1221" s="246">
        <f>IF(D1221&lt;&gt;0,1,0)</f>
        <v>0</v>
      </c>
    </row>
    <row r="1222" spans="1:9" s="22" customFormat="1" ht="47.25" hidden="1" customHeight="1" x14ac:dyDescent="0.3">
      <c r="A1222" s="94"/>
      <c r="B1222" s="43" t="s">
        <v>1252</v>
      </c>
      <c r="C1222" s="41"/>
      <c r="D1222" s="58"/>
      <c r="E1222" s="42"/>
      <c r="F1222" s="42"/>
      <c r="G1222" s="44"/>
      <c r="H1222" s="175"/>
      <c r="I1222" s="246">
        <f>IF(I1221=1,1,0)</f>
        <v>0</v>
      </c>
    </row>
    <row r="1223" spans="1:9" s="22" customFormat="1" ht="18.75" hidden="1" customHeight="1" x14ac:dyDescent="0.3">
      <c r="A1223" s="94"/>
      <c r="B1223" s="43"/>
      <c r="C1223" s="41"/>
      <c r="D1223" s="58"/>
      <c r="E1223" s="42"/>
      <c r="F1223" s="42"/>
      <c r="G1223" s="44"/>
      <c r="H1223" s="175"/>
      <c r="I1223" s="246">
        <f>IF(I1222=1,1,0)</f>
        <v>0</v>
      </c>
    </row>
    <row r="1224" spans="1:9" s="22" customFormat="1" ht="18.75" hidden="1" customHeight="1" x14ac:dyDescent="0.3">
      <c r="A1224" s="94" t="s">
        <v>1253</v>
      </c>
      <c r="B1224" s="45" t="s">
        <v>1254</v>
      </c>
      <c r="C1224" s="41" t="s">
        <v>23</v>
      </c>
      <c r="D1224" s="42"/>
      <c r="E1224" s="42">
        <f>'PS - ESCOLA'!E1224</f>
        <v>12.27</v>
      </c>
      <c r="F1224" s="42">
        <f>E1224*(1+C$1809)</f>
        <v>15.051609000000001</v>
      </c>
      <c r="G1224" s="42">
        <f>D1224*F1224</f>
        <v>0</v>
      </c>
      <c r="H1224" s="175"/>
      <c r="I1224" s="246">
        <f>IF(D1224&lt;&gt;0,1,0)</f>
        <v>0</v>
      </c>
    </row>
    <row r="1225" spans="1:9" s="22" customFormat="1" ht="299.25" hidden="1" customHeight="1" x14ac:dyDescent="0.3">
      <c r="A1225" s="94"/>
      <c r="B1225" s="43" t="s">
        <v>1255</v>
      </c>
      <c r="C1225" s="41"/>
      <c r="D1225" s="58"/>
      <c r="E1225" s="42"/>
      <c r="F1225" s="42"/>
      <c r="G1225" s="44"/>
      <c r="H1225" s="175"/>
      <c r="I1225" s="246">
        <f>IF(I1224=1,1,0)</f>
        <v>0</v>
      </c>
    </row>
    <row r="1226" spans="1:9" s="22" customFormat="1" ht="18.75" hidden="1" customHeight="1" x14ac:dyDescent="0.3">
      <c r="A1226" s="94"/>
      <c r="B1226" s="43"/>
      <c r="C1226" s="41"/>
      <c r="D1226" s="58"/>
      <c r="E1226" s="42"/>
      <c r="F1226" s="42"/>
      <c r="G1226" s="44"/>
      <c r="H1226" s="175"/>
      <c r="I1226" s="246">
        <f>IF(I1225=1,1,0)</f>
        <v>0</v>
      </c>
    </row>
    <row r="1227" spans="1:9" s="22" customFormat="1" ht="18.75" hidden="1" customHeight="1" x14ac:dyDescent="0.3">
      <c r="A1227" s="94" t="s">
        <v>1256</v>
      </c>
      <c r="B1227" s="92" t="s">
        <v>1257</v>
      </c>
      <c r="C1227" s="41" t="s">
        <v>23</v>
      </c>
      <c r="D1227" s="42"/>
      <c r="E1227" s="42">
        <f>'PS - ESCOLA'!E1227</f>
        <v>16.11</v>
      </c>
      <c r="F1227" s="42">
        <f>E1227*(1+C$1809)</f>
        <v>19.762137000000003</v>
      </c>
      <c r="G1227" s="42">
        <f>D1227*F1227</f>
        <v>0</v>
      </c>
      <c r="H1227" s="175"/>
      <c r="I1227" s="246">
        <f>IF(D1227&lt;&gt;0,1,0)</f>
        <v>0</v>
      </c>
    </row>
    <row r="1228" spans="1:9" s="22" customFormat="1" ht="63" hidden="1" customHeight="1" x14ac:dyDescent="0.3">
      <c r="A1228" s="94"/>
      <c r="B1228" s="91" t="s">
        <v>1258</v>
      </c>
      <c r="C1228" s="41"/>
      <c r="D1228" s="58"/>
      <c r="E1228" s="42"/>
      <c r="F1228" s="42"/>
      <c r="G1228" s="44"/>
      <c r="H1228" s="175"/>
      <c r="I1228" s="246">
        <f>IF(I1227=1,1,0)</f>
        <v>0</v>
      </c>
    </row>
    <row r="1229" spans="1:9" s="22" customFormat="1" ht="18.75" hidden="1" customHeight="1" x14ac:dyDescent="0.3">
      <c r="A1229" s="94"/>
      <c r="B1229" s="43"/>
      <c r="C1229" s="41"/>
      <c r="D1229" s="58"/>
      <c r="E1229" s="42"/>
      <c r="F1229" s="42"/>
      <c r="G1229" s="44"/>
      <c r="H1229" s="175"/>
      <c r="I1229" s="246">
        <f>IF(I1228=1,1,0)</f>
        <v>0</v>
      </c>
    </row>
    <row r="1230" spans="1:9" s="22" customFormat="1" ht="18.75" hidden="1" customHeight="1" x14ac:dyDescent="0.3">
      <c r="A1230" s="94" t="s">
        <v>1259</v>
      </c>
      <c r="B1230" s="45" t="s">
        <v>1260</v>
      </c>
      <c r="C1230" s="41" t="s">
        <v>23</v>
      </c>
      <c r="D1230" s="42"/>
      <c r="E1230" s="42">
        <f>'PS - ESCOLA'!E1230</f>
        <v>40.869999999999997</v>
      </c>
      <c r="F1230" s="42">
        <f>E1230*(1+C$1809)</f>
        <v>50.135229000000002</v>
      </c>
      <c r="G1230" s="42">
        <f>D1230*F1230</f>
        <v>0</v>
      </c>
      <c r="H1230" s="175"/>
      <c r="I1230" s="246">
        <f>IF(D1230&lt;&gt;0,1,0)</f>
        <v>0</v>
      </c>
    </row>
    <row r="1231" spans="1:9" s="22" customFormat="1" ht="63" hidden="1" customHeight="1" x14ac:dyDescent="0.3">
      <c r="A1231" s="94"/>
      <c r="B1231" s="43" t="s">
        <v>1261</v>
      </c>
      <c r="C1231" s="41"/>
      <c r="D1231" s="58"/>
      <c r="E1231" s="42"/>
      <c r="F1231" s="42"/>
      <c r="G1231" s="44"/>
      <c r="H1231" s="175"/>
      <c r="I1231" s="246">
        <f>IF(I1230=1,1,0)</f>
        <v>0</v>
      </c>
    </row>
    <row r="1232" spans="1:9" s="22" customFormat="1" ht="18.75" hidden="1" customHeight="1" x14ac:dyDescent="0.3">
      <c r="A1232" s="94"/>
      <c r="B1232" s="43"/>
      <c r="C1232" s="41"/>
      <c r="D1232" s="58"/>
      <c r="E1232" s="42"/>
      <c r="F1232" s="42"/>
      <c r="G1232" s="44"/>
      <c r="H1232" s="175"/>
      <c r="I1232" s="246">
        <f>IF(I1231=1,1,0)</f>
        <v>0</v>
      </c>
    </row>
    <row r="1233" spans="1:9" s="22" customFormat="1" ht="18.75" customHeight="1" x14ac:dyDescent="0.25">
      <c r="A1233" s="94" t="s">
        <v>1262</v>
      </c>
      <c r="B1233" s="57" t="s">
        <v>1263</v>
      </c>
      <c r="C1233" s="41"/>
      <c r="D1233" s="58"/>
      <c r="E1233" s="42"/>
      <c r="F1233" s="42"/>
      <c r="G1233" s="44"/>
      <c r="H1233" s="175"/>
      <c r="I1233" s="246">
        <f>IF(D1234&lt;&gt;0,1,IF(D1237&lt;&gt;0,1,0))</f>
        <v>1</v>
      </c>
    </row>
    <row r="1234" spans="1:9" s="22" customFormat="1" ht="31.5" customHeight="1" x14ac:dyDescent="0.25">
      <c r="A1234" s="94" t="s">
        <v>1264</v>
      </c>
      <c r="B1234" s="45" t="s">
        <v>243</v>
      </c>
      <c r="C1234" s="41" t="s">
        <v>31</v>
      </c>
      <c r="D1234" s="42">
        <f>659.6/2</f>
        <v>329.8</v>
      </c>
      <c r="E1234" s="42"/>
      <c r="F1234" s="42">
        <f>E1234*(1+C$1809)</f>
        <v>0</v>
      </c>
      <c r="G1234" s="42">
        <f>D1234*F1234</f>
        <v>0</v>
      </c>
      <c r="H1234" s="176" t="s">
        <v>1962</v>
      </c>
      <c r="I1234" s="246">
        <f>IF(D1234&lt;&gt;0,1,0)</f>
        <v>1</v>
      </c>
    </row>
    <row r="1235" spans="1:9" s="22" customFormat="1" ht="47.25" customHeight="1" x14ac:dyDescent="0.25">
      <c r="A1235" s="94"/>
      <c r="B1235" s="43" t="s">
        <v>1265</v>
      </c>
      <c r="C1235" s="41"/>
      <c r="D1235" s="58"/>
      <c r="E1235" s="42"/>
      <c r="F1235" s="42"/>
      <c r="G1235" s="44"/>
      <c r="H1235" s="175"/>
      <c r="I1235" s="246">
        <f>IF(I1234=1,1,0)</f>
        <v>1</v>
      </c>
    </row>
    <row r="1236" spans="1:9" s="22" customFormat="1" ht="19.149999999999999" customHeight="1" x14ac:dyDescent="0.25">
      <c r="A1236" s="94"/>
      <c r="B1236" s="43"/>
      <c r="C1236" s="41"/>
      <c r="D1236" s="58"/>
      <c r="E1236" s="42"/>
      <c r="F1236" s="42"/>
      <c r="G1236" s="44"/>
      <c r="H1236" s="175"/>
      <c r="I1236" s="246">
        <f>IF(I1235=1,1,0)</f>
        <v>1</v>
      </c>
    </row>
    <row r="1237" spans="1:9" s="22" customFormat="1" ht="31.5" hidden="1" customHeight="1" x14ac:dyDescent="0.3">
      <c r="A1237" s="94" t="s">
        <v>1266</v>
      </c>
      <c r="B1237" s="45" t="s">
        <v>1267</v>
      </c>
      <c r="C1237" s="41" t="s">
        <v>19</v>
      </c>
      <c r="D1237" s="42"/>
      <c r="E1237" s="42">
        <f>'PS - ESCOLA'!E1237</f>
        <v>42.75</v>
      </c>
      <c r="F1237" s="42">
        <f>E1237*(1+C$1809)</f>
        <v>52.441425000000002</v>
      </c>
      <c r="G1237" s="42">
        <f>D1237*F1237</f>
        <v>0</v>
      </c>
      <c r="H1237" s="175"/>
      <c r="I1237" s="246">
        <f>IF(D1237&lt;&gt;0,1,0)</f>
        <v>0</v>
      </c>
    </row>
    <row r="1238" spans="1:9" s="22" customFormat="1" ht="63" hidden="1" customHeight="1" x14ac:dyDescent="0.3">
      <c r="A1238" s="94"/>
      <c r="B1238" s="43" t="s">
        <v>492</v>
      </c>
      <c r="C1238" s="41"/>
      <c r="D1238" s="58"/>
      <c r="E1238" s="42"/>
      <c r="F1238" s="42"/>
      <c r="G1238" s="44"/>
      <c r="H1238" s="175"/>
      <c r="I1238" s="246">
        <f>IF(I1237=1,1,0)</f>
        <v>0</v>
      </c>
    </row>
    <row r="1239" spans="1:9" s="22" customFormat="1" ht="18.75" hidden="1" customHeight="1" x14ac:dyDescent="0.3">
      <c r="A1239" s="195"/>
      <c r="B1239" s="43"/>
      <c r="C1239" s="41"/>
      <c r="D1239" s="112"/>
      <c r="E1239" s="42"/>
      <c r="F1239" s="42"/>
      <c r="G1239" s="44"/>
      <c r="H1239" s="175"/>
      <c r="I1239" s="246">
        <f>IF(I1238=1,1,0)</f>
        <v>0</v>
      </c>
    </row>
    <row r="1240" spans="1:9" s="22" customFormat="1" ht="18.75" hidden="1" customHeight="1" x14ac:dyDescent="0.3">
      <c r="A1240" s="94" t="s">
        <v>1268</v>
      </c>
      <c r="B1240" s="57" t="s">
        <v>1269</v>
      </c>
      <c r="C1240" s="41"/>
      <c r="D1240" s="58"/>
      <c r="E1240" s="42"/>
      <c r="F1240" s="42"/>
      <c r="G1240" s="44"/>
      <c r="H1240" s="175"/>
      <c r="I1240" s="246">
        <f>IF(D1241&lt;&gt;0,1,IF(D1244&lt;&gt;0,1,IF(D1247&lt;&gt;0,1,IF(D1250&lt;&gt;0,1,IF(D1253&lt;&gt;0,1,IF(D1256&lt;&gt;0,1,IF(D1259&lt;&gt;0,1,IF(D1262&lt;&gt;0,1,0))))))))+IF(D1265&lt;&gt;0,1,IF(D1268&lt;&gt;0,1,0))</f>
        <v>0</v>
      </c>
    </row>
    <row r="1241" spans="1:9" s="22" customFormat="1" ht="18.75" hidden="1" customHeight="1" x14ac:dyDescent="0.3">
      <c r="A1241" s="94" t="s">
        <v>1270</v>
      </c>
      <c r="B1241" s="45" t="s">
        <v>1271</v>
      </c>
      <c r="C1241" s="41" t="s">
        <v>23</v>
      </c>
      <c r="D1241" s="42"/>
      <c r="E1241" s="42">
        <f>'PS - ESCOLA'!E1241</f>
        <v>19.850000000000001</v>
      </c>
      <c r="F1241" s="42">
        <f>E1241*(1+C$1809)</f>
        <v>24.349995000000003</v>
      </c>
      <c r="G1241" s="42">
        <f>D1241*F1241</f>
        <v>0</v>
      </c>
      <c r="H1241" s="175"/>
      <c r="I1241" s="246">
        <f>IF(D1241&lt;&gt;0,1,0)</f>
        <v>0</v>
      </c>
    </row>
    <row r="1242" spans="1:9" s="22" customFormat="1" ht="47.25" hidden="1" customHeight="1" x14ac:dyDescent="0.3">
      <c r="A1242" s="94"/>
      <c r="B1242" s="43" t="s">
        <v>1272</v>
      </c>
      <c r="C1242" s="41"/>
      <c r="D1242" s="58"/>
      <c r="E1242" s="42"/>
      <c r="F1242" s="42"/>
      <c r="G1242" s="44"/>
      <c r="H1242" s="175"/>
      <c r="I1242" s="246">
        <f>IF(I1241=1,1,0)</f>
        <v>0</v>
      </c>
    </row>
    <row r="1243" spans="1:9" s="22" customFormat="1" ht="18.75" hidden="1" customHeight="1" x14ac:dyDescent="0.3">
      <c r="A1243" s="94"/>
      <c r="B1243" s="45"/>
      <c r="C1243" s="41"/>
      <c r="D1243" s="58"/>
      <c r="E1243" s="42"/>
      <c r="F1243" s="42"/>
      <c r="G1243" s="44"/>
      <c r="H1243" s="175"/>
      <c r="I1243" s="246">
        <f>IF(I1242=1,1,0)</f>
        <v>0</v>
      </c>
    </row>
    <row r="1244" spans="1:9" s="22" customFormat="1" ht="31.5" hidden="1" customHeight="1" x14ac:dyDescent="0.3">
      <c r="A1244" s="94" t="s">
        <v>1273</v>
      </c>
      <c r="B1244" s="45" t="s">
        <v>1274</v>
      </c>
      <c r="C1244" s="41" t="s">
        <v>31</v>
      </c>
      <c r="D1244" s="42"/>
      <c r="E1244" s="42">
        <f>'PS - ESCOLA'!E1244</f>
        <v>88</v>
      </c>
      <c r="F1244" s="42">
        <f>E1244*(1+C$1809)</f>
        <v>107.9496</v>
      </c>
      <c r="G1244" s="42">
        <f>D1244*F1244</f>
        <v>0</v>
      </c>
      <c r="H1244" s="175"/>
      <c r="I1244" s="246">
        <f>IF(D1244&lt;&gt;0,1,0)</f>
        <v>0</v>
      </c>
    </row>
    <row r="1245" spans="1:9" s="22" customFormat="1" ht="252" hidden="1" customHeight="1" x14ac:dyDescent="0.3">
      <c r="A1245" s="94"/>
      <c r="B1245" s="43" t="s">
        <v>1275</v>
      </c>
      <c r="C1245" s="41"/>
      <c r="D1245" s="58"/>
      <c r="E1245" s="42"/>
      <c r="F1245" s="42"/>
      <c r="G1245" s="44"/>
      <c r="H1245" s="175"/>
      <c r="I1245" s="246">
        <f>IF(I1244=1,1,0)</f>
        <v>0</v>
      </c>
    </row>
    <row r="1246" spans="1:9" s="22" customFormat="1" ht="18.75" hidden="1" customHeight="1" x14ac:dyDescent="0.3">
      <c r="A1246" s="94"/>
      <c r="B1246" s="43"/>
      <c r="C1246" s="41"/>
      <c r="D1246" s="58"/>
      <c r="E1246" s="42"/>
      <c r="F1246" s="42"/>
      <c r="G1246" s="44"/>
      <c r="H1246" s="175"/>
      <c r="I1246" s="246">
        <f>IF(I1245=1,1,0)</f>
        <v>0</v>
      </c>
    </row>
    <row r="1247" spans="1:9" s="22" customFormat="1" ht="31.5" hidden="1" customHeight="1" x14ac:dyDescent="0.3">
      <c r="A1247" s="94" t="s">
        <v>1276</v>
      </c>
      <c r="B1247" s="45" t="s">
        <v>1277</v>
      </c>
      <c r="C1247" s="41" t="s">
        <v>31</v>
      </c>
      <c r="D1247" s="42"/>
      <c r="E1247" s="42">
        <f>'PS - ESCOLA'!E1247</f>
        <v>20.03</v>
      </c>
      <c r="F1247" s="42">
        <f>E1247*(1+C$1809)</f>
        <v>24.570801000000003</v>
      </c>
      <c r="G1247" s="42">
        <f>D1247*F1247</f>
        <v>0</v>
      </c>
      <c r="H1247" s="175"/>
      <c r="I1247" s="246">
        <f>IF(D1247&lt;&gt;0,1,0)</f>
        <v>0</v>
      </c>
    </row>
    <row r="1248" spans="1:9" s="22" customFormat="1" ht="208.5" hidden="1" customHeight="1" x14ac:dyDescent="0.3">
      <c r="A1248" s="94"/>
      <c r="B1248" s="43" t="s">
        <v>1278</v>
      </c>
      <c r="C1248" s="41"/>
      <c r="D1248" s="58"/>
      <c r="E1248" s="42"/>
      <c r="F1248" s="42"/>
      <c r="G1248" s="44"/>
      <c r="H1248" s="175"/>
      <c r="I1248" s="246">
        <f>IF(I1247=1,1,0)</f>
        <v>0</v>
      </c>
    </row>
    <row r="1249" spans="1:9" s="22" customFormat="1" ht="18.75" hidden="1" customHeight="1" x14ac:dyDescent="0.3">
      <c r="A1249" s="94"/>
      <c r="B1249" s="45"/>
      <c r="C1249" s="41"/>
      <c r="D1249" s="58"/>
      <c r="E1249" s="42"/>
      <c r="F1249" s="42"/>
      <c r="G1249" s="44"/>
      <c r="H1249" s="175"/>
      <c r="I1249" s="246">
        <f>IF(I1248=1,1,0)</f>
        <v>0</v>
      </c>
    </row>
    <row r="1250" spans="1:9" s="22" customFormat="1" ht="21" hidden="1" customHeight="1" x14ac:dyDescent="0.3">
      <c r="A1250" s="94" t="s">
        <v>1279</v>
      </c>
      <c r="B1250" s="45" t="s">
        <v>1280</v>
      </c>
      <c r="C1250" s="41" t="s">
        <v>31</v>
      </c>
      <c r="D1250" s="42"/>
      <c r="E1250" s="42">
        <f>'PS - ESCOLA'!E1250</f>
        <v>30.66</v>
      </c>
      <c r="F1250" s="42">
        <f>E1250*(1+C$1809)</f>
        <v>37.610622000000006</v>
      </c>
      <c r="G1250" s="42">
        <f>D1250*F1250</f>
        <v>0</v>
      </c>
      <c r="H1250" s="175"/>
      <c r="I1250" s="246">
        <f>IF(D1250&lt;&gt;0,1,0)</f>
        <v>0</v>
      </c>
    </row>
    <row r="1251" spans="1:9" s="22" customFormat="1" ht="94.5" hidden="1" customHeight="1" x14ac:dyDescent="0.3">
      <c r="A1251" s="94"/>
      <c r="B1251" s="43" t="s">
        <v>1281</v>
      </c>
      <c r="C1251" s="41"/>
      <c r="D1251" s="58"/>
      <c r="E1251" s="42"/>
      <c r="F1251" s="42"/>
      <c r="G1251" s="44"/>
      <c r="H1251" s="175"/>
      <c r="I1251" s="246">
        <f>IF(I1250=1,1,0)</f>
        <v>0</v>
      </c>
    </row>
    <row r="1252" spans="1:9" s="22" customFormat="1" ht="18.75" hidden="1" customHeight="1" x14ac:dyDescent="0.3">
      <c r="A1252" s="94"/>
      <c r="B1252" s="43"/>
      <c r="C1252" s="41"/>
      <c r="D1252" s="58"/>
      <c r="E1252" s="42"/>
      <c r="F1252" s="42"/>
      <c r="G1252" s="44"/>
      <c r="H1252" s="175"/>
      <c r="I1252" s="246">
        <f>IF(I1251=1,1,0)</f>
        <v>0</v>
      </c>
    </row>
    <row r="1253" spans="1:9" s="22" customFormat="1" ht="31.5" hidden="1" customHeight="1" x14ac:dyDescent="0.3">
      <c r="A1253" s="94" t="s">
        <v>1282</v>
      </c>
      <c r="B1253" s="45" t="s">
        <v>1283</v>
      </c>
      <c r="C1253" s="41" t="s">
        <v>31</v>
      </c>
      <c r="D1253" s="42"/>
      <c r="E1253" s="42">
        <f>'PS - ESCOLA'!E1253</f>
        <v>70.08</v>
      </c>
      <c r="F1253" s="42">
        <f>E1253*(1+C$1809)</f>
        <v>85.967136000000011</v>
      </c>
      <c r="G1253" s="42">
        <f>D1253*F1253</f>
        <v>0</v>
      </c>
      <c r="H1253" s="175"/>
      <c r="I1253" s="246">
        <f>IF(D1253&lt;&gt;0,1,0)</f>
        <v>0</v>
      </c>
    </row>
    <row r="1254" spans="1:9" s="22" customFormat="1" ht="78.75" hidden="1" customHeight="1" x14ac:dyDescent="0.3">
      <c r="A1254" s="94"/>
      <c r="B1254" s="43" t="s">
        <v>1284</v>
      </c>
      <c r="C1254" s="41"/>
      <c r="D1254" s="58"/>
      <c r="E1254" s="42"/>
      <c r="F1254" s="42"/>
      <c r="G1254" s="44"/>
      <c r="H1254" s="175"/>
      <c r="I1254" s="246">
        <f>IF(I1253=1,1,0)</f>
        <v>0</v>
      </c>
    </row>
    <row r="1255" spans="1:9" s="22" customFormat="1" ht="18.75" hidden="1" customHeight="1" x14ac:dyDescent="0.3">
      <c r="A1255" s="94"/>
      <c r="B1255" s="43"/>
      <c r="C1255" s="60"/>
      <c r="D1255" s="58"/>
      <c r="E1255" s="115"/>
      <c r="F1255" s="115"/>
      <c r="G1255" s="44"/>
      <c r="H1255" s="175"/>
      <c r="I1255" s="246">
        <f>IF(I1254=1,1,0)</f>
        <v>0</v>
      </c>
    </row>
    <row r="1256" spans="1:9" s="22" customFormat="1" ht="20.25" hidden="1" customHeight="1" x14ac:dyDescent="0.3">
      <c r="A1256" s="94" t="s">
        <v>1285</v>
      </c>
      <c r="B1256" s="92" t="s">
        <v>1286</v>
      </c>
      <c r="C1256" s="60" t="s">
        <v>23</v>
      </c>
      <c r="D1256" s="42"/>
      <c r="E1256" s="42">
        <f>'PS - ESCOLA'!E1256</f>
        <v>110.55</v>
      </c>
      <c r="F1256" s="42">
        <f>E1256*(1+C$1809)</f>
        <v>135.61168500000002</v>
      </c>
      <c r="G1256" s="42">
        <f>D1256*F1256</f>
        <v>0</v>
      </c>
      <c r="H1256" s="175"/>
      <c r="I1256" s="246">
        <f>IF(D1256&lt;&gt;0,1,0)</f>
        <v>0</v>
      </c>
    </row>
    <row r="1257" spans="1:9" s="22" customFormat="1" ht="141.75" hidden="1" customHeight="1" x14ac:dyDescent="0.3">
      <c r="A1257" s="94"/>
      <c r="B1257" s="91" t="s">
        <v>1287</v>
      </c>
      <c r="C1257" s="60"/>
      <c r="D1257" s="58"/>
      <c r="E1257" s="115"/>
      <c r="F1257" s="115"/>
      <c r="G1257" s="44"/>
      <c r="H1257" s="175"/>
      <c r="I1257" s="246">
        <f>IF(I1256=1,1,0)</f>
        <v>0</v>
      </c>
    </row>
    <row r="1258" spans="1:9" s="22" customFormat="1" ht="20.25" hidden="1" customHeight="1" x14ac:dyDescent="0.3">
      <c r="A1258" s="94"/>
      <c r="B1258" s="92"/>
      <c r="C1258" s="60"/>
      <c r="D1258" s="58"/>
      <c r="E1258" s="115"/>
      <c r="F1258" s="115"/>
      <c r="G1258" s="44"/>
      <c r="H1258" s="175"/>
      <c r="I1258" s="246">
        <f>IF(I1257=1,1,0)</f>
        <v>0</v>
      </c>
    </row>
    <row r="1259" spans="1:9" s="22" customFormat="1" ht="18.75" hidden="1" customHeight="1" x14ac:dyDescent="0.3">
      <c r="A1259" s="94" t="s">
        <v>1288</v>
      </c>
      <c r="B1259" s="113" t="s">
        <v>1289</v>
      </c>
      <c r="C1259" s="60" t="s">
        <v>23</v>
      </c>
      <c r="D1259" s="42"/>
      <c r="E1259" s="42">
        <f>'PS - ESCOLA'!E1259</f>
        <v>57.59</v>
      </c>
      <c r="F1259" s="42">
        <f>E1259*(1+C$1809)</f>
        <v>70.64565300000001</v>
      </c>
      <c r="G1259" s="42">
        <f>D1259*F1259</f>
        <v>0</v>
      </c>
      <c r="H1259" s="175"/>
      <c r="I1259" s="246">
        <f>IF(D1259&lt;&gt;0,1,0)</f>
        <v>0</v>
      </c>
    </row>
    <row r="1260" spans="1:9" s="22" customFormat="1" ht="138" hidden="1" customHeight="1" x14ac:dyDescent="0.3">
      <c r="A1260" s="94"/>
      <c r="B1260" s="91" t="s">
        <v>1290</v>
      </c>
      <c r="C1260" s="60"/>
      <c r="D1260" s="58"/>
      <c r="E1260" s="115"/>
      <c r="F1260" s="115"/>
      <c r="G1260" s="44"/>
      <c r="H1260" s="175"/>
      <c r="I1260" s="246">
        <f>IF(I1259=1,1,0)</f>
        <v>0</v>
      </c>
    </row>
    <row r="1261" spans="1:9" s="22" customFormat="1" ht="18.75" hidden="1" customHeight="1" x14ac:dyDescent="0.3">
      <c r="A1261" s="94"/>
      <c r="B1261" s="92"/>
      <c r="C1261" s="60"/>
      <c r="D1261" s="58"/>
      <c r="E1261" s="115"/>
      <c r="F1261" s="115"/>
      <c r="G1261" s="44"/>
      <c r="H1261" s="175"/>
      <c r="I1261" s="246">
        <f>IF(I1260=1,1,0)</f>
        <v>0</v>
      </c>
    </row>
    <row r="1262" spans="1:9" s="22" customFormat="1" ht="18.75" hidden="1" customHeight="1" x14ac:dyDescent="0.3">
      <c r="A1262" s="94" t="s">
        <v>1291</v>
      </c>
      <c r="B1262" s="92" t="s">
        <v>1292</v>
      </c>
      <c r="C1262" s="60" t="s">
        <v>23</v>
      </c>
      <c r="D1262" s="42"/>
      <c r="E1262" s="42">
        <f>'PS - ESCOLA'!E1262</f>
        <v>73.14</v>
      </c>
      <c r="F1262" s="42">
        <f>E1262*(1+C$1809)</f>
        <v>89.720838000000015</v>
      </c>
      <c r="G1262" s="42">
        <f>D1262*F1262</f>
        <v>0</v>
      </c>
      <c r="H1262" s="175"/>
      <c r="I1262" s="246">
        <f>IF(D1262&lt;&gt;0,1,0)</f>
        <v>0</v>
      </c>
    </row>
    <row r="1263" spans="1:9" s="22" customFormat="1" ht="141.75" hidden="1" customHeight="1" x14ac:dyDescent="0.3">
      <c r="A1263" s="94"/>
      <c r="B1263" s="91" t="s">
        <v>1290</v>
      </c>
      <c r="C1263" s="41"/>
      <c r="D1263" s="114"/>
      <c r="E1263" s="42"/>
      <c r="F1263" s="115"/>
      <c r="G1263" s="79"/>
      <c r="H1263" s="175"/>
      <c r="I1263" s="246">
        <f>IF(I1262=1,1,0)</f>
        <v>0</v>
      </c>
    </row>
    <row r="1264" spans="1:9" s="22" customFormat="1" ht="18.75" hidden="1" customHeight="1" x14ac:dyDescent="0.3">
      <c r="A1264" s="94"/>
      <c r="B1264" s="91"/>
      <c r="C1264" s="41"/>
      <c r="D1264" s="114"/>
      <c r="E1264" s="42"/>
      <c r="F1264" s="115"/>
      <c r="G1264" s="79"/>
      <c r="H1264" s="175"/>
      <c r="I1264" s="246">
        <f>IF(I1263=1,1,0)</f>
        <v>0</v>
      </c>
    </row>
    <row r="1265" spans="1:9" s="22" customFormat="1" ht="18.75" hidden="1" customHeight="1" x14ac:dyDescent="0.3">
      <c r="A1265" s="179" t="s">
        <v>1293</v>
      </c>
      <c r="B1265" s="51" t="s">
        <v>1294</v>
      </c>
      <c r="C1265" s="52" t="s">
        <v>19</v>
      </c>
      <c r="D1265" s="42"/>
      <c r="E1265" s="42">
        <f>'PS - ESCOLA'!E1265</f>
        <v>19.77</v>
      </c>
      <c r="F1265" s="42">
        <f>E1265*(1+C$1809)</f>
        <v>24.251859000000003</v>
      </c>
      <c r="G1265" s="42">
        <f>D1265*F1265</f>
        <v>0</v>
      </c>
      <c r="H1265" s="175"/>
      <c r="I1265" s="246">
        <f>IF(D1265&lt;&gt;0,1,0)</f>
        <v>0</v>
      </c>
    </row>
    <row r="1266" spans="1:9" s="22" customFormat="1" ht="141.75" hidden="1" customHeight="1" x14ac:dyDescent="0.3">
      <c r="A1266" s="179"/>
      <c r="B1266" s="53" t="s">
        <v>1295</v>
      </c>
      <c r="C1266" s="52"/>
      <c r="D1266" s="114"/>
      <c r="E1266" s="42"/>
      <c r="F1266" s="115"/>
      <c r="G1266" s="79"/>
      <c r="H1266" s="175"/>
      <c r="I1266" s="246">
        <f>IF(I1265=1,1,0)</f>
        <v>0</v>
      </c>
    </row>
    <row r="1267" spans="1:9" s="22" customFormat="1" ht="18.75" hidden="1" customHeight="1" x14ac:dyDescent="0.3">
      <c r="A1267" s="94"/>
      <c r="B1267" s="91"/>
      <c r="C1267" s="41"/>
      <c r="D1267" s="114"/>
      <c r="E1267" s="42"/>
      <c r="F1267" s="115"/>
      <c r="G1267" s="79"/>
      <c r="H1267" s="175"/>
      <c r="I1267" s="246">
        <f>IF(I1266=1,1,0)</f>
        <v>0</v>
      </c>
    </row>
    <row r="1268" spans="1:9" s="22" customFormat="1" ht="18.75" hidden="1" customHeight="1" x14ac:dyDescent="0.3">
      <c r="A1268" s="179" t="s">
        <v>1296</v>
      </c>
      <c r="B1268" s="51" t="s">
        <v>1297</v>
      </c>
      <c r="C1268" s="52" t="s">
        <v>19</v>
      </c>
      <c r="D1268" s="42"/>
      <c r="E1268" s="42">
        <f>'PS - ESCOLA'!E1268</f>
        <v>26.73</v>
      </c>
      <c r="F1268" s="42">
        <f>E1268*(1+C$1809)</f>
        <v>32.789691000000005</v>
      </c>
      <c r="G1268" s="42">
        <f>D1268*F1268</f>
        <v>0</v>
      </c>
      <c r="H1268" s="175"/>
      <c r="I1268" s="246">
        <f>IF(D1268&lt;&gt;0,1,0)</f>
        <v>0</v>
      </c>
    </row>
    <row r="1269" spans="1:9" s="22" customFormat="1" ht="63" hidden="1" customHeight="1" x14ac:dyDescent="0.3">
      <c r="A1269" s="179"/>
      <c r="B1269" s="53" t="s">
        <v>1298</v>
      </c>
      <c r="C1269" s="52"/>
      <c r="D1269" s="114"/>
      <c r="E1269" s="42"/>
      <c r="F1269" s="115"/>
      <c r="G1269" s="79"/>
      <c r="H1269" s="175"/>
      <c r="I1269" s="246">
        <f>IF(I1268=1,1,0)</f>
        <v>0</v>
      </c>
    </row>
    <row r="1270" spans="1:9" s="22" customFormat="1" ht="18" customHeight="1" x14ac:dyDescent="0.25">
      <c r="A1270" s="223" t="s">
        <v>1968</v>
      </c>
      <c r="B1270" s="225"/>
      <c r="C1270" s="217"/>
      <c r="D1270" s="217"/>
      <c r="E1270" s="209" t="s">
        <v>67</v>
      </c>
      <c r="F1270" s="217"/>
      <c r="G1270" s="66">
        <f>SUM(G1171:G1269)</f>
        <v>0</v>
      </c>
      <c r="H1270" s="175"/>
      <c r="I1270" s="245" t="s">
        <v>1973</v>
      </c>
    </row>
    <row r="1271" spans="1:9" s="22" customFormat="1" ht="18.75" customHeight="1" x14ac:dyDescent="0.25">
      <c r="A1271" s="172">
        <v>160000</v>
      </c>
      <c r="B1271" s="228" t="s">
        <v>1299</v>
      </c>
      <c r="C1271" s="208"/>
      <c r="D1271" s="233"/>
      <c r="E1271" s="230"/>
      <c r="F1271" s="230"/>
      <c r="G1271" s="232"/>
      <c r="H1271" s="175"/>
      <c r="I1271" s="245" t="s">
        <v>1973</v>
      </c>
    </row>
    <row r="1272" spans="1:9" s="22" customFormat="1" ht="18.75" hidden="1" customHeight="1" x14ac:dyDescent="0.3">
      <c r="A1272" s="174">
        <v>160100</v>
      </c>
      <c r="B1272" s="57" t="s">
        <v>1300</v>
      </c>
      <c r="C1272" s="41"/>
      <c r="D1272" s="58"/>
      <c r="E1272" s="42"/>
      <c r="F1272" s="42"/>
      <c r="G1272" s="44"/>
      <c r="H1272" s="175"/>
      <c r="I1272" s="246">
        <f>IF(D1273&lt;&gt;0,1,IF(D1276&lt;&gt;0,1,IF(D1279&lt;&gt;0,1,IF(D1282&lt;&gt;0,1,0))))</f>
        <v>0</v>
      </c>
    </row>
    <row r="1273" spans="1:9" s="22" customFormat="1" ht="21" hidden="1" customHeight="1" x14ac:dyDescent="0.3">
      <c r="A1273" s="94">
        <v>160101</v>
      </c>
      <c r="B1273" s="45" t="s">
        <v>1301</v>
      </c>
      <c r="C1273" s="41" t="s">
        <v>31</v>
      </c>
      <c r="D1273" s="42"/>
      <c r="E1273" s="42">
        <f>'PS - ESCOLA'!E1273</f>
        <v>169.87</v>
      </c>
      <c r="F1273" s="42">
        <f>E1273*(1+C$1809)</f>
        <v>208.37952900000002</v>
      </c>
      <c r="G1273" s="42">
        <f>D1273*F1273</f>
        <v>0</v>
      </c>
      <c r="H1273" s="175"/>
      <c r="I1273" s="246">
        <f>IF(D1273&lt;&gt;0,1,0)</f>
        <v>0</v>
      </c>
    </row>
    <row r="1274" spans="1:9" s="22" customFormat="1" ht="63" hidden="1" customHeight="1" x14ac:dyDescent="0.3">
      <c r="A1274" s="94"/>
      <c r="B1274" s="43" t="s">
        <v>1302</v>
      </c>
      <c r="C1274" s="41"/>
      <c r="D1274" s="58"/>
      <c r="E1274" s="42"/>
      <c r="F1274" s="42"/>
      <c r="G1274" s="44"/>
      <c r="H1274" s="175"/>
      <c r="I1274" s="246">
        <f>IF(I1273=1,1,0)</f>
        <v>0</v>
      </c>
    </row>
    <row r="1275" spans="1:9" s="22" customFormat="1" ht="18.75" hidden="1" customHeight="1" x14ac:dyDescent="0.3">
      <c r="A1275" s="94"/>
      <c r="B1275" s="43"/>
      <c r="C1275" s="41"/>
      <c r="D1275" s="58"/>
      <c r="E1275" s="42"/>
      <c r="F1275" s="42"/>
      <c r="G1275" s="44"/>
      <c r="H1275" s="175"/>
      <c r="I1275" s="246">
        <f>IF(I1274=1,1,0)</f>
        <v>0</v>
      </c>
    </row>
    <row r="1276" spans="1:9" s="22" customFormat="1" ht="21" hidden="1" customHeight="1" x14ac:dyDescent="0.3">
      <c r="A1276" s="94" t="s">
        <v>1303</v>
      </c>
      <c r="B1276" s="45" t="s">
        <v>1304</v>
      </c>
      <c r="C1276" s="41" t="s">
        <v>31</v>
      </c>
      <c r="D1276" s="42"/>
      <c r="E1276" s="42">
        <f>'PS - ESCOLA'!E1276</f>
        <v>189.65</v>
      </c>
      <c r="F1276" s="42">
        <f>E1276*(1+C$1809)</f>
        <v>232.64365500000002</v>
      </c>
      <c r="G1276" s="42">
        <f>D1276*F1276</f>
        <v>0</v>
      </c>
      <c r="H1276" s="175"/>
      <c r="I1276" s="246">
        <f>IF(D1276&lt;&gt;0,1,0)</f>
        <v>0</v>
      </c>
    </row>
    <row r="1277" spans="1:9" s="22" customFormat="1" ht="78.75" hidden="1" customHeight="1" x14ac:dyDescent="0.3">
      <c r="A1277" s="94"/>
      <c r="B1277" s="43" t="s">
        <v>1305</v>
      </c>
      <c r="C1277" s="41"/>
      <c r="D1277" s="58"/>
      <c r="E1277" s="42"/>
      <c r="F1277" s="42"/>
      <c r="G1277" s="44"/>
      <c r="H1277" s="175"/>
      <c r="I1277" s="246">
        <f>IF(I1276=1,1,0)</f>
        <v>0</v>
      </c>
    </row>
    <row r="1278" spans="1:9" s="22" customFormat="1" ht="18.75" hidden="1" customHeight="1" x14ac:dyDescent="0.3">
      <c r="A1278" s="94"/>
      <c r="B1278" s="43"/>
      <c r="C1278" s="41"/>
      <c r="D1278" s="58"/>
      <c r="E1278" s="42"/>
      <c r="F1278" s="42"/>
      <c r="G1278" s="44"/>
      <c r="H1278" s="175"/>
      <c r="I1278" s="246">
        <f>IF(I1277=1,1,0)</f>
        <v>0</v>
      </c>
    </row>
    <row r="1279" spans="1:9" s="22" customFormat="1" ht="18.75" hidden="1" customHeight="1" x14ac:dyDescent="0.3">
      <c r="A1279" s="94" t="s">
        <v>1306</v>
      </c>
      <c r="B1279" s="92" t="s">
        <v>1307</v>
      </c>
      <c r="C1279" s="41" t="s">
        <v>27</v>
      </c>
      <c r="D1279" s="42"/>
      <c r="E1279" s="42">
        <f>'PS - ESCOLA'!E1279</f>
        <v>127.8</v>
      </c>
      <c r="F1279" s="42">
        <f>E1279*(1+C$1809)</f>
        <v>156.77226000000002</v>
      </c>
      <c r="G1279" s="42">
        <f>D1279*F1279</f>
        <v>0</v>
      </c>
      <c r="H1279" s="175"/>
      <c r="I1279" s="246">
        <f>IF(D1279&lt;&gt;0,1,0)</f>
        <v>0</v>
      </c>
    </row>
    <row r="1280" spans="1:9" s="22" customFormat="1" ht="63" hidden="1" customHeight="1" x14ac:dyDescent="0.3">
      <c r="A1280" s="94"/>
      <c r="B1280" s="91" t="s">
        <v>1308</v>
      </c>
      <c r="C1280" s="41"/>
      <c r="D1280" s="58"/>
      <c r="E1280" s="42"/>
      <c r="F1280" s="42"/>
      <c r="G1280" s="44"/>
      <c r="H1280" s="175"/>
      <c r="I1280" s="246">
        <f>IF(I1279=1,1,0)</f>
        <v>0</v>
      </c>
    </row>
    <row r="1281" spans="1:9" s="22" customFormat="1" ht="18.75" hidden="1" customHeight="1" x14ac:dyDescent="0.3">
      <c r="A1281" s="94"/>
      <c r="B1281" s="47"/>
      <c r="C1281" s="41"/>
      <c r="D1281" s="61"/>
      <c r="E1281" s="42"/>
      <c r="F1281" s="42"/>
      <c r="G1281" s="44"/>
      <c r="H1281" s="175"/>
      <c r="I1281" s="246">
        <f>IF(I1280=1,1,0)</f>
        <v>0</v>
      </c>
    </row>
    <row r="1282" spans="1:9" s="22" customFormat="1" ht="18.75" hidden="1" customHeight="1" x14ac:dyDescent="0.3">
      <c r="A1282" s="94" t="s">
        <v>1309</v>
      </c>
      <c r="B1282" s="85" t="s">
        <v>1310</v>
      </c>
      <c r="C1282" s="41" t="s">
        <v>27</v>
      </c>
      <c r="D1282" s="42"/>
      <c r="E1282" s="42">
        <f>'PS - ESCOLA'!E1282</f>
        <v>247.74</v>
      </c>
      <c r="F1282" s="42">
        <f>E1282*(1+C$1809)</f>
        <v>303.90265800000003</v>
      </c>
      <c r="G1282" s="42">
        <f>D1282*F1282</f>
        <v>0</v>
      </c>
      <c r="H1282" s="175"/>
      <c r="I1282" s="246">
        <f>IF(D1282&lt;&gt;0,1,0)</f>
        <v>0</v>
      </c>
    </row>
    <row r="1283" spans="1:9" s="22" customFormat="1" ht="78.75" hidden="1" customHeight="1" x14ac:dyDescent="0.3">
      <c r="A1283" s="94"/>
      <c r="B1283" s="47" t="s">
        <v>1311</v>
      </c>
      <c r="C1283" s="41"/>
      <c r="D1283" s="61"/>
      <c r="E1283" s="42"/>
      <c r="F1283" s="42"/>
      <c r="G1283" s="44"/>
      <c r="H1283" s="175"/>
      <c r="I1283" s="246">
        <f>IF(I1282=1,1,0)</f>
        <v>0</v>
      </c>
    </row>
    <row r="1284" spans="1:9" s="22" customFormat="1" ht="18" customHeight="1" x14ac:dyDescent="0.25">
      <c r="A1284" s="223" t="s">
        <v>1968</v>
      </c>
      <c r="B1284" s="224"/>
      <c r="C1284" s="217"/>
      <c r="D1284" s="217"/>
      <c r="E1284" s="209" t="s">
        <v>67</v>
      </c>
      <c r="F1284" s="217"/>
      <c r="G1284" s="66">
        <f>SUM(G1273:G1283)</f>
        <v>0</v>
      </c>
      <c r="H1284" s="175"/>
      <c r="I1284" s="245" t="s">
        <v>1973</v>
      </c>
    </row>
    <row r="1285" spans="1:9" s="22" customFormat="1" ht="18.75" customHeight="1" x14ac:dyDescent="0.25">
      <c r="A1285" s="196">
        <v>170000</v>
      </c>
      <c r="B1285" s="228" t="s">
        <v>1312</v>
      </c>
      <c r="C1285" s="234"/>
      <c r="D1285" s="233"/>
      <c r="E1285" s="231"/>
      <c r="F1285" s="231"/>
      <c r="G1285" s="232"/>
      <c r="H1285" s="175"/>
      <c r="I1285" s="245" t="s">
        <v>1973</v>
      </c>
    </row>
    <row r="1286" spans="1:9" s="22" customFormat="1" ht="18.75" customHeight="1" x14ac:dyDescent="0.25">
      <c r="A1286" s="197">
        <v>170100</v>
      </c>
      <c r="B1286" s="57" t="s">
        <v>1313</v>
      </c>
      <c r="C1286" s="41"/>
      <c r="D1286" s="58"/>
      <c r="E1286" s="42"/>
      <c r="F1286" s="42"/>
      <c r="G1286" s="44"/>
      <c r="H1286" s="175"/>
      <c r="I1286" s="246">
        <f>IF(D1287&lt;&gt;0,1,IF(D1290&lt;&gt;0,1,IF(D1293&lt;&gt;0,1,IF(D1296&lt;&gt;0,1,IF(D1299&lt;&gt;0,1,IF(D1302&lt;&gt;0,1,IF(D1305&lt;&gt;0,1,IF(D1308&lt;&gt;0,1,0))))))))+IF(D1311&lt;&gt;0,1,IF(D1314&lt;&gt;0,1,IF(D1317&lt;&gt;0,1,0)))</f>
        <v>1</v>
      </c>
    </row>
    <row r="1287" spans="1:9" s="22" customFormat="1" ht="21" hidden="1" customHeight="1" x14ac:dyDescent="0.3">
      <c r="A1287" s="198">
        <v>170101</v>
      </c>
      <c r="B1287" s="45" t="s">
        <v>1314</v>
      </c>
      <c r="C1287" s="41" t="s">
        <v>31</v>
      </c>
      <c r="D1287" s="42"/>
      <c r="E1287" s="42">
        <f>'PS - ESCOLA'!E1287</f>
        <v>15.84</v>
      </c>
      <c r="F1287" s="42">
        <f>E1287*(1+C$1809)</f>
        <v>19.430928000000002</v>
      </c>
      <c r="G1287" s="42">
        <f>D1287*F1287</f>
        <v>0</v>
      </c>
      <c r="H1287" s="175"/>
      <c r="I1287" s="246">
        <f>IF(D1287&lt;&gt;0,1,0)</f>
        <v>0</v>
      </c>
    </row>
    <row r="1288" spans="1:9" s="22" customFormat="1" ht="110.25" hidden="1" customHeight="1" x14ac:dyDescent="0.3">
      <c r="A1288" s="198"/>
      <c r="B1288" s="43" t="s">
        <v>1315</v>
      </c>
      <c r="C1288" s="41"/>
      <c r="D1288" s="58"/>
      <c r="E1288" s="42"/>
      <c r="F1288" s="42"/>
      <c r="G1288" s="44"/>
      <c r="H1288" s="175"/>
      <c r="I1288" s="246">
        <f>IF(I1287=1,1,0)</f>
        <v>0</v>
      </c>
    </row>
    <row r="1289" spans="1:9" s="22" customFormat="1" ht="18.75" hidden="1" customHeight="1" x14ac:dyDescent="0.3">
      <c r="A1289" s="198"/>
      <c r="B1289" s="43"/>
      <c r="C1289" s="41"/>
      <c r="D1289" s="58"/>
      <c r="E1289" s="42"/>
      <c r="F1289" s="42"/>
      <c r="G1289" s="44"/>
      <c r="H1289" s="175"/>
      <c r="I1289" s="246">
        <f>IF(I1288=1,1,0)</f>
        <v>0</v>
      </c>
    </row>
    <row r="1290" spans="1:9" s="22" customFormat="1" ht="21" hidden="1" customHeight="1" x14ac:dyDescent="0.3">
      <c r="A1290" s="198">
        <v>170102</v>
      </c>
      <c r="B1290" s="45" t="s">
        <v>1316</v>
      </c>
      <c r="C1290" s="41" t="s">
        <v>31</v>
      </c>
      <c r="D1290" s="42"/>
      <c r="E1290" s="42">
        <f>'PS - ESCOLA'!E1290</f>
        <v>19.47</v>
      </c>
      <c r="F1290" s="42">
        <f>E1290*(1+C$1809)</f>
        <v>23.883849000000001</v>
      </c>
      <c r="G1290" s="42">
        <f>D1290*F1290</f>
        <v>0</v>
      </c>
      <c r="H1290" s="175"/>
      <c r="I1290" s="246">
        <f>IF(D1290&lt;&gt;0,1,0)</f>
        <v>0</v>
      </c>
    </row>
    <row r="1291" spans="1:9" s="22" customFormat="1" ht="141.75" hidden="1" customHeight="1" x14ac:dyDescent="0.3">
      <c r="A1291" s="198"/>
      <c r="B1291" s="43" t="s">
        <v>1317</v>
      </c>
      <c r="C1291" s="41"/>
      <c r="D1291" s="58"/>
      <c r="E1291" s="42"/>
      <c r="F1291" s="42"/>
      <c r="G1291" s="44"/>
      <c r="H1291" s="175"/>
      <c r="I1291" s="246">
        <f>IF(I1290=1,1,0)</f>
        <v>0</v>
      </c>
    </row>
    <row r="1292" spans="1:9" s="22" customFormat="1" ht="18.75" hidden="1" customHeight="1" x14ac:dyDescent="0.3">
      <c r="A1292" s="198"/>
      <c r="B1292" s="45"/>
      <c r="C1292" s="41"/>
      <c r="D1292" s="58"/>
      <c r="E1292" s="42"/>
      <c r="F1292" s="42"/>
      <c r="G1292" s="44"/>
      <c r="H1292" s="175"/>
      <c r="I1292" s="246">
        <f>IF(I1291=1,1,0)</f>
        <v>0</v>
      </c>
    </row>
    <row r="1293" spans="1:9" s="22" customFormat="1" ht="31.5" customHeight="1" x14ac:dyDescent="0.25">
      <c r="A1293" s="198">
        <v>170103</v>
      </c>
      <c r="B1293" s="45" t="s">
        <v>1318</v>
      </c>
      <c r="C1293" s="41" t="s">
        <v>31</v>
      </c>
      <c r="D1293" s="42">
        <v>201.7</v>
      </c>
      <c r="E1293" s="42"/>
      <c r="F1293" s="42">
        <f>E1293*(1+C$1809)</f>
        <v>0</v>
      </c>
      <c r="G1293" s="42">
        <f>D1293*F1293</f>
        <v>0</v>
      </c>
      <c r="H1293" s="176" t="s">
        <v>1962</v>
      </c>
      <c r="I1293" s="246">
        <f>IF(D1293&lt;&gt;0,1,0)</f>
        <v>1</v>
      </c>
    </row>
    <row r="1294" spans="1:9" s="22" customFormat="1" ht="126" customHeight="1" x14ac:dyDescent="0.25">
      <c r="A1294" s="198"/>
      <c r="B1294" s="43" t="s">
        <v>1319</v>
      </c>
      <c r="C1294" s="41"/>
      <c r="D1294" s="58"/>
      <c r="E1294" s="42"/>
      <c r="F1294" s="42"/>
      <c r="G1294" s="44"/>
      <c r="H1294" s="175"/>
      <c r="I1294" s="246">
        <f>IF(I1293=1,1,0)</f>
        <v>1</v>
      </c>
    </row>
    <row r="1295" spans="1:9" s="22" customFormat="1" ht="18.75" customHeight="1" x14ac:dyDescent="0.25">
      <c r="A1295" s="198"/>
      <c r="B1295" s="43"/>
      <c r="C1295" s="41"/>
      <c r="D1295" s="58"/>
      <c r="E1295" s="42"/>
      <c r="F1295" s="42"/>
      <c r="G1295" s="44"/>
      <c r="H1295" s="175"/>
      <c r="I1295" s="246">
        <f>IF(I1294=1,1,0)</f>
        <v>1</v>
      </c>
    </row>
    <row r="1296" spans="1:9" s="22" customFormat="1" ht="31.5" customHeight="1" x14ac:dyDescent="0.25">
      <c r="A1296" s="198">
        <v>170104</v>
      </c>
      <c r="B1296" s="45" t="s">
        <v>1320</v>
      </c>
      <c r="C1296" s="41" t="s">
        <v>31</v>
      </c>
      <c r="D1296" s="42">
        <v>241.48</v>
      </c>
      <c r="E1296" s="42"/>
      <c r="F1296" s="42">
        <f>E1296*(1+C$1809)</f>
        <v>0</v>
      </c>
      <c r="G1296" s="42">
        <f>D1296*F1296</f>
        <v>0</v>
      </c>
      <c r="H1296" s="176" t="s">
        <v>1962</v>
      </c>
      <c r="I1296" s="246">
        <f>IF(D1296&lt;&gt;0,1,0)</f>
        <v>1</v>
      </c>
    </row>
    <row r="1297" spans="1:9" s="22" customFormat="1" ht="94.5" customHeight="1" x14ac:dyDescent="0.25">
      <c r="A1297" s="198"/>
      <c r="B1297" s="43" t="s">
        <v>1321</v>
      </c>
      <c r="C1297" s="41"/>
      <c r="D1297" s="58"/>
      <c r="E1297" s="42"/>
      <c r="F1297" s="42"/>
      <c r="G1297" s="44"/>
      <c r="H1297" s="175"/>
      <c r="I1297" s="246">
        <f>IF(I1296=1,1,0)</f>
        <v>1</v>
      </c>
    </row>
    <row r="1298" spans="1:9" s="22" customFormat="1" ht="18.75" customHeight="1" x14ac:dyDescent="0.25">
      <c r="A1298" s="198"/>
      <c r="B1298" s="43"/>
      <c r="C1298" s="41"/>
      <c r="D1298" s="58"/>
      <c r="E1298" s="42"/>
      <c r="F1298" s="42"/>
      <c r="G1298" s="44"/>
      <c r="H1298" s="175"/>
      <c r="I1298" s="246">
        <f>IF(I1297=1,1,0)</f>
        <v>1</v>
      </c>
    </row>
    <row r="1299" spans="1:9" s="22" customFormat="1" ht="21" hidden="1" customHeight="1" x14ac:dyDescent="0.3">
      <c r="A1299" s="198">
        <v>170105</v>
      </c>
      <c r="B1299" s="45" t="s">
        <v>1322</v>
      </c>
      <c r="C1299" s="41" t="s">
        <v>31</v>
      </c>
      <c r="D1299" s="42"/>
      <c r="E1299" s="42">
        <f>'PS - ESCOLA'!E1299</f>
        <v>34.35</v>
      </c>
      <c r="F1299" s="42">
        <f>E1299*(1+C$1809)</f>
        <v>42.137145000000004</v>
      </c>
      <c r="G1299" s="42">
        <f>D1299*F1299</f>
        <v>0</v>
      </c>
      <c r="H1299" s="175"/>
      <c r="I1299" s="246">
        <f>IF(D1299&lt;&gt;0,1,0)</f>
        <v>0</v>
      </c>
    </row>
    <row r="1300" spans="1:9" s="22" customFormat="1" ht="141.75" hidden="1" customHeight="1" x14ac:dyDescent="0.3">
      <c r="A1300" s="198"/>
      <c r="B1300" s="43" t="s">
        <v>1323</v>
      </c>
      <c r="C1300" s="41"/>
      <c r="D1300" s="58"/>
      <c r="E1300" s="42"/>
      <c r="F1300" s="42"/>
      <c r="G1300" s="44"/>
      <c r="H1300" s="175"/>
      <c r="I1300" s="246">
        <f>IF(I1299=1,1,0)</f>
        <v>0</v>
      </c>
    </row>
    <row r="1301" spans="1:9" s="22" customFormat="1" ht="18.75" hidden="1" customHeight="1" x14ac:dyDescent="0.3">
      <c r="A1301" s="198"/>
      <c r="B1301" s="43"/>
      <c r="C1301" s="41"/>
      <c r="D1301" s="58"/>
      <c r="E1301" s="42"/>
      <c r="F1301" s="42"/>
      <c r="G1301" s="44"/>
      <c r="H1301" s="175"/>
      <c r="I1301" s="246">
        <f>IF(I1300=1,1,0)</f>
        <v>0</v>
      </c>
    </row>
    <row r="1302" spans="1:9" s="22" customFormat="1" ht="18.75" hidden="1" customHeight="1" x14ac:dyDescent="0.3">
      <c r="A1302" s="198">
        <v>170106</v>
      </c>
      <c r="B1302" s="45" t="s">
        <v>1324</v>
      </c>
      <c r="C1302" s="41" t="s">
        <v>19</v>
      </c>
      <c r="D1302" s="42"/>
      <c r="E1302" s="42">
        <f>'PS - ESCOLA'!E1302</f>
        <v>12.01</v>
      </c>
      <c r="F1302" s="42">
        <f>E1302*(1+C$1809)</f>
        <v>14.732667000000001</v>
      </c>
      <c r="G1302" s="42">
        <f>D1302*F1302</f>
        <v>0</v>
      </c>
      <c r="H1302" s="175"/>
      <c r="I1302" s="246">
        <f>IF(D1302&lt;&gt;0,1,0)</f>
        <v>0</v>
      </c>
    </row>
    <row r="1303" spans="1:9" s="22" customFormat="1" ht="157.5" hidden="1" customHeight="1" x14ac:dyDescent="0.3">
      <c r="A1303" s="198"/>
      <c r="B1303" s="43" t="s">
        <v>1325</v>
      </c>
      <c r="C1303" s="41"/>
      <c r="D1303" s="58"/>
      <c r="E1303" s="42"/>
      <c r="F1303" s="42"/>
      <c r="G1303" s="44"/>
      <c r="H1303" s="175"/>
      <c r="I1303" s="246">
        <f>IF(I1302=1,1,0)</f>
        <v>0</v>
      </c>
    </row>
    <row r="1304" spans="1:9" s="22" customFormat="1" ht="18.75" hidden="1" customHeight="1" x14ac:dyDescent="0.3">
      <c r="A1304" s="198"/>
      <c r="B1304" s="43"/>
      <c r="C1304" s="41"/>
      <c r="D1304" s="58"/>
      <c r="E1304" s="42"/>
      <c r="F1304" s="42"/>
      <c r="G1304" s="44"/>
      <c r="H1304" s="175"/>
      <c r="I1304" s="246">
        <f>IF(I1303=1,1,0)</f>
        <v>0</v>
      </c>
    </row>
    <row r="1305" spans="1:9" s="22" customFormat="1" ht="31.5" hidden="1" customHeight="1" x14ac:dyDescent="0.3">
      <c r="A1305" s="198">
        <v>170107</v>
      </c>
      <c r="B1305" s="45" t="s">
        <v>1326</v>
      </c>
      <c r="C1305" s="41" t="s">
        <v>31</v>
      </c>
      <c r="D1305" s="42"/>
      <c r="E1305" s="42">
        <f>'PS - ESCOLA'!E1305</f>
        <v>25.45</v>
      </c>
      <c r="F1305" s="42">
        <f>E1305*(1+C$1809)</f>
        <v>31.219515000000001</v>
      </c>
      <c r="G1305" s="42">
        <f>D1305*F1305</f>
        <v>0</v>
      </c>
      <c r="H1305" s="175"/>
      <c r="I1305" s="246">
        <f>IF(D1305&lt;&gt;0,1,0)</f>
        <v>0</v>
      </c>
    </row>
    <row r="1306" spans="1:9" s="22" customFormat="1" ht="185.25" hidden="1" customHeight="1" x14ac:dyDescent="0.3">
      <c r="A1306" s="198"/>
      <c r="B1306" s="43" t="s">
        <v>1327</v>
      </c>
      <c r="C1306" s="41"/>
      <c r="D1306" s="58"/>
      <c r="E1306" s="42"/>
      <c r="F1306" s="42"/>
      <c r="G1306" s="44"/>
      <c r="H1306" s="175"/>
      <c r="I1306" s="246">
        <f>IF(I1305=1,1,0)</f>
        <v>0</v>
      </c>
    </row>
    <row r="1307" spans="1:9" s="22" customFormat="1" ht="18.75" hidden="1" customHeight="1" x14ac:dyDescent="0.3">
      <c r="A1307" s="198"/>
      <c r="B1307" s="43"/>
      <c r="C1307" s="41"/>
      <c r="D1307" s="58"/>
      <c r="E1307" s="42"/>
      <c r="F1307" s="42"/>
      <c r="G1307" s="44"/>
      <c r="H1307" s="175"/>
      <c r="I1307" s="246">
        <f>IF(I1306=1,1,0)</f>
        <v>0</v>
      </c>
    </row>
    <row r="1308" spans="1:9" s="22" customFormat="1" ht="21" hidden="1" customHeight="1" x14ac:dyDescent="0.3">
      <c r="A1308" s="198">
        <v>170108</v>
      </c>
      <c r="B1308" s="92" t="s">
        <v>1328</v>
      </c>
      <c r="C1308" s="41" t="s">
        <v>31</v>
      </c>
      <c r="D1308" s="42"/>
      <c r="E1308" s="42">
        <f>'PS - ESCOLA'!E1308</f>
        <v>23.33</v>
      </c>
      <c r="F1308" s="42">
        <f>E1308*(1+C$1809)</f>
        <v>28.618911000000001</v>
      </c>
      <c r="G1308" s="42">
        <f>D1308*F1308</f>
        <v>0</v>
      </c>
      <c r="H1308" s="175"/>
      <c r="I1308" s="246">
        <f>IF(D1308&lt;&gt;0,1,0)</f>
        <v>0</v>
      </c>
    </row>
    <row r="1309" spans="1:9" s="22" customFormat="1" ht="187.5" hidden="1" customHeight="1" x14ac:dyDescent="0.3">
      <c r="A1309" s="198"/>
      <c r="B1309" s="91" t="s">
        <v>1329</v>
      </c>
      <c r="C1309" s="41"/>
      <c r="D1309" s="58"/>
      <c r="E1309" s="42"/>
      <c r="F1309" s="42"/>
      <c r="G1309" s="44"/>
      <c r="H1309" s="175"/>
      <c r="I1309" s="246">
        <f>IF(I1308=1,1,0)</f>
        <v>0</v>
      </c>
    </row>
    <row r="1310" spans="1:9" s="22" customFormat="1" ht="18.75" hidden="1" customHeight="1" x14ac:dyDescent="0.3">
      <c r="A1310" s="198"/>
      <c r="B1310" s="43"/>
      <c r="C1310" s="41"/>
      <c r="D1310" s="58"/>
      <c r="E1310" s="42"/>
      <c r="F1310" s="42"/>
      <c r="G1310" s="44"/>
      <c r="H1310" s="175"/>
      <c r="I1310" s="246">
        <f>IF(I1309=1,1,0)</f>
        <v>0</v>
      </c>
    </row>
    <row r="1311" spans="1:9" s="22" customFormat="1" ht="18.75" hidden="1" customHeight="1" x14ac:dyDescent="0.3">
      <c r="A1311" s="198">
        <v>170109</v>
      </c>
      <c r="B1311" s="45" t="s">
        <v>1330</v>
      </c>
      <c r="C1311" s="41" t="s">
        <v>23</v>
      </c>
      <c r="D1311" s="42"/>
      <c r="E1311" s="42">
        <f>'PS - ESCOLA'!E1311</f>
        <v>7.6</v>
      </c>
      <c r="F1311" s="42">
        <f>E1311*(1+C$1809)</f>
        <v>9.3229199999999999</v>
      </c>
      <c r="G1311" s="42">
        <f>D1311*F1311</f>
        <v>0</v>
      </c>
      <c r="H1311" s="175"/>
      <c r="I1311" s="246">
        <f>IF(D1311&lt;&gt;0,1,0)</f>
        <v>0</v>
      </c>
    </row>
    <row r="1312" spans="1:9" s="22" customFormat="1" ht="98.25" hidden="1" customHeight="1" x14ac:dyDescent="0.3">
      <c r="A1312" s="198"/>
      <c r="B1312" s="43" t="s">
        <v>1331</v>
      </c>
      <c r="C1312" s="41"/>
      <c r="D1312" s="58"/>
      <c r="E1312" s="42"/>
      <c r="F1312" s="42"/>
      <c r="G1312" s="44"/>
      <c r="H1312" s="175"/>
      <c r="I1312" s="246">
        <f>IF(I1311=1,1,0)</f>
        <v>0</v>
      </c>
    </row>
    <row r="1313" spans="1:9" s="22" customFormat="1" ht="18.75" hidden="1" customHeight="1" x14ac:dyDescent="0.3">
      <c r="A1313" s="198"/>
      <c r="B1313" s="45"/>
      <c r="C1313" s="41"/>
      <c r="D1313" s="58"/>
      <c r="E1313" s="42"/>
      <c r="F1313" s="42"/>
      <c r="G1313" s="44"/>
      <c r="H1313" s="175"/>
      <c r="I1313" s="246">
        <f>IF(I1312=1,1,0)</f>
        <v>0</v>
      </c>
    </row>
    <row r="1314" spans="1:9" s="22" customFormat="1" ht="31.5" hidden="1" customHeight="1" x14ac:dyDescent="0.3">
      <c r="A1314" s="198">
        <v>170110</v>
      </c>
      <c r="B1314" s="45" t="s">
        <v>1332</v>
      </c>
      <c r="C1314" s="41" t="s">
        <v>31</v>
      </c>
      <c r="D1314" s="42"/>
      <c r="E1314" s="42">
        <f>'PS - ESCOLA'!E1314</f>
        <v>17.149999999999999</v>
      </c>
      <c r="F1314" s="42">
        <f>E1314*(1+C$1809)</f>
        <v>21.037905000000002</v>
      </c>
      <c r="G1314" s="42">
        <f>D1314*F1314</f>
        <v>0</v>
      </c>
      <c r="H1314" s="175"/>
      <c r="I1314" s="246">
        <f>IF(D1314&lt;&gt;0,1,0)</f>
        <v>0</v>
      </c>
    </row>
    <row r="1315" spans="1:9" s="22" customFormat="1" ht="100.5" hidden="1" customHeight="1" x14ac:dyDescent="0.3">
      <c r="A1315" s="198"/>
      <c r="B1315" s="43" t="s">
        <v>1333</v>
      </c>
      <c r="C1315" s="41"/>
      <c r="D1315" s="58"/>
      <c r="E1315" s="42"/>
      <c r="F1315" s="42"/>
      <c r="G1315" s="44"/>
      <c r="H1315" s="175"/>
      <c r="I1315" s="246">
        <f>IF(I1314=1,1,0)</f>
        <v>0</v>
      </c>
    </row>
    <row r="1316" spans="1:9" s="22" customFormat="1" ht="18.75" hidden="1" customHeight="1" x14ac:dyDescent="0.3">
      <c r="A1316" s="198"/>
      <c r="B1316" s="43"/>
      <c r="C1316" s="41"/>
      <c r="D1316" s="58"/>
      <c r="E1316" s="42"/>
      <c r="F1316" s="42"/>
      <c r="G1316" s="44"/>
      <c r="H1316" s="175"/>
      <c r="I1316" s="246">
        <f>IF(I1315=1,1,0)</f>
        <v>0</v>
      </c>
    </row>
    <row r="1317" spans="1:9" s="22" customFormat="1" ht="21" hidden="1" customHeight="1" x14ac:dyDescent="0.3">
      <c r="A1317" s="198">
        <v>170111</v>
      </c>
      <c r="B1317" s="45" t="s">
        <v>1334</v>
      </c>
      <c r="C1317" s="41" t="s">
        <v>31</v>
      </c>
      <c r="D1317" s="42"/>
      <c r="E1317" s="42">
        <f>'PS - ESCOLA'!E1317</f>
        <v>20.55</v>
      </c>
      <c r="F1317" s="42">
        <f>E1317*(1+C$1809)</f>
        <v>25.208685000000003</v>
      </c>
      <c r="G1317" s="42">
        <f>D1317*F1317</f>
        <v>0</v>
      </c>
      <c r="H1317" s="175"/>
      <c r="I1317" s="246">
        <f>IF(D1317&lt;&gt;0,1,0)</f>
        <v>0</v>
      </c>
    </row>
    <row r="1318" spans="1:9" s="22" customFormat="1" ht="94.5" hidden="1" customHeight="1" x14ac:dyDescent="0.3">
      <c r="A1318" s="198"/>
      <c r="B1318" s="43" t="s">
        <v>1335</v>
      </c>
      <c r="C1318" s="41"/>
      <c r="D1318" s="58"/>
      <c r="E1318" s="42"/>
      <c r="F1318" s="42"/>
      <c r="G1318" s="44"/>
      <c r="H1318" s="175"/>
      <c r="I1318" s="246">
        <f>IF(I1317=1,1,0)</f>
        <v>0</v>
      </c>
    </row>
    <row r="1319" spans="1:9" s="22" customFormat="1" ht="18.75" hidden="1" customHeight="1" x14ac:dyDescent="0.3">
      <c r="A1319" s="198"/>
      <c r="B1319" s="43"/>
      <c r="C1319" s="41"/>
      <c r="D1319" s="58"/>
      <c r="E1319" s="42"/>
      <c r="F1319" s="42"/>
      <c r="G1319" s="44"/>
      <c r="H1319" s="175"/>
      <c r="I1319" s="246">
        <f>IF(I1318=1,1,0)</f>
        <v>0</v>
      </c>
    </row>
    <row r="1320" spans="1:9" s="22" customFormat="1" ht="18.75" hidden="1" customHeight="1" x14ac:dyDescent="0.3">
      <c r="A1320" s="198">
        <v>170200</v>
      </c>
      <c r="B1320" s="57" t="s">
        <v>1336</v>
      </c>
      <c r="C1320" s="41"/>
      <c r="D1320" s="58"/>
      <c r="E1320" s="42"/>
      <c r="F1320" s="42"/>
      <c r="G1320" s="44"/>
      <c r="H1320" s="175"/>
      <c r="I1320" s="246">
        <f>IF(D1321&lt;&gt;0,1,IF(D1324&lt;&gt;0,1,IF(D1327&lt;&gt;0,1,IF(D1330&lt;&gt;0,1,0))))</f>
        <v>0</v>
      </c>
    </row>
    <row r="1321" spans="1:9" s="22" customFormat="1" ht="21" hidden="1" customHeight="1" x14ac:dyDescent="0.3">
      <c r="A1321" s="198">
        <v>170201</v>
      </c>
      <c r="B1321" s="45" t="s">
        <v>1337</v>
      </c>
      <c r="C1321" s="41" t="s">
        <v>31</v>
      </c>
      <c r="D1321" s="42"/>
      <c r="E1321" s="42">
        <f>'PS - ESCOLA'!E1321</f>
        <v>19.57</v>
      </c>
      <c r="F1321" s="42">
        <f>E1321*(1+C$1809)</f>
        <v>24.006519000000004</v>
      </c>
      <c r="G1321" s="42">
        <f>D1321*F1321</f>
        <v>0</v>
      </c>
      <c r="H1321" s="175"/>
      <c r="I1321" s="246">
        <f>IF(D1321&lt;&gt;0,1,0)</f>
        <v>0</v>
      </c>
    </row>
    <row r="1322" spans="1:9" s="22" customFormat="1" ht="126" hidden="1" customHeight="1" x14ac:dyDescent="0.3">
      <c r="A1322" s="198"/>
      <c r="B1322" s="43" t="s">
        <v>1338</v>
      </c>
      <c r="C1322" s="41"/>
      <c r="D1322" s="58"/>
      <c r="E1322" s="42"/>
      <c r="F1322" s="42"/>
      <c r="G1322" s="44"/>
      <c r="H1322" s="175"/>
      <c r="I1322" s="246">
        <f>IF(I1321=1,1,0)</f>
        <v>0</v>
      </c>
    </row>
    <row r="1323" spans="1:9" s="22" customFormat="1" ht="18.75" hidden="1" customHeight="1" x14ac:dyDescent="0.3">
      <c r="A1323" s="198"/>
      <c r="B1323" s="45"/>
      <c r="C1323" s="41"/>
      <c r="D1323" s="58"/>
      <c r="E1323" s="42"/>
      <c r="F1323" s="42"/>
      <c r="G1323" s="44"/>
      <c r="H1323" s="175"/>
      <c r="I1323" s="246">
        <f>IF(I1322=1,1,0)</f>
        <v>0</v>
      </c>
    </row>
    <row r="1324" spans="1:9" s="22" customFormat="1" ht="31.5" hidden="1" customHeight="1" x14ac:dyDescent="0.3">
      <c r="A1324" s="198">
        <v>170202</v>
      </c>
      <c r="B1324" s="45" t="s">
        <v>1339</v>
      </c>
      <c r="C1324" s="41" t="s">
        <v>31</v>
      </c>
      <c r="D1324" s="42"/>
      <c r="E1324" s="42">
        <f>'PS - ESCOLA'!E1324</f>
        <v>11.43</v>
      </c>
      <c r="F1324" s="42">
        <f>E1324*(1+C$1809)</f>
        <v>14.021181</v>
      </c>
      <c r="G1324" s="42">
        <f>D1324*F1324</f>
        <v>0</v>
      </c>
      <c r="H1324" s="175"/>
      <c r="I1324" s="246">
        <f>IF(D1324&lt;&gt;0,1,0)</f>
        <v>0</v>
      </c>
    </row>
    <row r="1325" spans="1:9" s="22" customFormat="1" ht="126" hidden="1" customHeight="1" x14ac:dyDescent="0.3">
      <c r="A1325" s="198"/>
      <c r="B1325" s="43" t="s">
        <v>1340</v>
      </c>
      <c r="C1325" s="41"/>
      <c r="D1325" s="58"/>
      <c r="E1325" s="42"/>
      <c r="F1325" s="42"/>
      <c r="G1325" s="44"/>
      <c r="H1325" s="175"/>
      <c r="I1325" s="246">
        <f>IF(I1324=1,1,0)</f>
        <v>0</v>
      </c>
    </row>
    <row r="1326" spans="1:9" s="22" customFormat="1" ht="18.75" hidden="1" customHeight="1" x14ac:dyDescent="0.3">
      <c r="A1326" s="198"/>
      <c r="B1326" s="43"/>
      <c r="C1326" s="41"/>
      <c r="D1326" s="58"/>
      <c r="E1326" s="42"/>
      <c r="F1326" s="42"/>
      <c r="G1326" s="44"/>
      <c r="H1326" s="175"/>
      <c r="I1326" s="246">
        <f>IF(I1325=1,1,0)</f>
        <v>0</v>
      </c>
    </row>
    <row r="1327" spans="1:9" s="22" customFormat="1" ht="18.75" hidden="1" customHeight="1" x14ac:dyDescent="0.3">
      <c r="A1327" s="198">
        <v>170203</v>
      </c>
      <c r="B1327" s="45" t="s">
        <v>1341</v>
      </c>
      <c r="C1327" s="41" t="s">
        <v>19</v>
      </c>
      <c r="D1327" s="42"/>
      <c r="E1327" s="42">
        <f>'PS - ESCOLA'!E1327</f>
        <v>28.66</v>
      </c>
      <c r="F1327" s="42">
        <f>E1327*(1+C$1809)</f>
        <v>35.157222000000004</v>
      </c>
      <c r="G1327" s="42">
        <f>D1327*F1327</f>
        <v>0</v>
      </c>
      <c r="H1327" s="175"/>
      <c r="I1327" s="246">
        <f>IF(D1327&lt;&gt;0,1,0)</f>
        <v>0</v>
      </c>
    </row>
    <row r="1328" spans="1:9" s="22" customFormat="1" ht="110.25" hidden="1" customHeight="1" x14ac:dyDescent="0.3">
      <c r="A1328" s="198"/>
      <c r="B1328" s="43" t="s">
        <v>1342</v>
      </c>
      <c r="C1328" s="41"/>
      <c r="D1328" s="58"/>
      <c r="E1328" s="42"/>
      <c r="F1328" s="42"/>
      <c r="G1328" s="44"/>
      <c r="H1328" s="175"/>
      <c r="I1328" s="246">
        <f>IF(I1327=1,1,0)</f>
        <v>0</v>
      </c>
    </row>
    <row r="1329" spans="1:9" s="22" customFormat="1" ht="18.75" hidden="1" customHeight="1" x14ac:dyDescent="0.3">
      <c r="A1329" s="198"/>
      <c r="B1329" s="45"/>
      <c r="C1329" s="41"/>
      <c r="D1329" s="58"/>
      <c r="E1329" s="42"/>
      <c r="F1329" s="42"/>
      <c r="G1329" s="44"/>
      <c r="H1329" s="175"/>
      <c r="I1329" s="246">
        <f>IF(I1328=1,1,0)</f>
        <v>0</v>
      </c>
    </row>
    <row r="1330" spans="1:9" s="22" customFormat="1" ht="31.5" hidden="1" customHeight="1" x14ac:dyDescent="0.3">
      <c r="A1330" s="198">
        <v>170204</v>
      </c>
      <c r="B1330" s="45" t="s">
        <v>1343</v>
      </c>
      <c r="C1330" s="41" t="s">
        <v>19</v>
      </c>
      <c r="D1330" s="42"/>
      <c r="E1330" s="42">
        <f>'PS - ESCOLA'!E1330</f>
        <v>41.35</v>
      </c>
      <c r="F1330" s="42">
        <f>E1330*(1+C$1809)</f>
        <v>50.724045000000004</v>
      </c>
      <c r="G1330" s="42">
        <f>D1330*F1330</f>
        <v>0</v>
      </c>
      <c r="H1330" s="175"/>
      <c r="I1330" s="246">
        <f>IF(D1330&lt;&gt;0,1,0)</f>
        <v>0</v>
      </c>
    </row>
    <row r="1331" spans="1:9" s="22" customFormat="1" ht="94.5" hidden="1" customHeight="1" x14ac:dyDescent="0.3">
      <c r="A1331" s="198"/>
      <c r="B1331" s="43" t="s">
        <v>1344</v>
      </c>
      <c r="C1331" s="41"/>
      <c r="D1331" s="58"/>
      <c r="E1331" s="42"/>
      <c r="F1331" s="42"/>
      <c r="G1331" s="44"/>
      <c r="H1331" s="175"/>
      <c r="I1331" s="246">
        <f>IF(I1330=1,1,0)</f>
        <v>0</v>
      </c>
    </row>
    <row r="1332" spans="1:9" s="22" customFormat="1" ht="18" customHeight="1" x14ac:dyDescent="0.25">
      <c r="A1332" s="223" t="s">
        <v>1968</v>
      </c>
      <c r="B1332" s="226"/>
      <c r="C1332" s="217"/>
      <c r="D1332" s="217"/>
      <c r="E1332" s="209" t="s">
        <v>67</v>
      </c>
      <c r="F1332" s="217"/>
      <c r="G1332" s="66">
        <f>SUM(G1287:G1330)</f>
        <v>0</v>
      </c>
      <c r="H1332" s="175"/>
      <c r="I1332" s="245" t="s">
        <v>1973</v>
      </c>
    </row>
    <row r="1333" spans="1:9" s="22" customFormat="1" ht="18.75" customHeight="1" x14ac:dyDescent="0.25">
      <c r="A1333" s="172">
        <v>180000</v>
      </c>
      <c r="B1333" s="228" t="s">
        <v>1345</v>
      </c>
      <c r="C1333" s="208"/>
      <c r="D1333" s="233"/>
      <c r="E1333" s="231"/>
      <c r="F1333" s="231"/>
      <c r="G1333" s="232"/>
      <c r="H1333" s="175"/>
      <c r="I1333" s="245" t="s">
        <v>1973</v>
      </c>
    </row>
    <row r="1334" spans="1:9" s="22" customFormat="1" ht="18.75" hidden="1" customHeight="1" x14ac:dyDescent="0.3">
      <c r="A1334" s="174">
        <v>180100</v>
      </c>
      <c r="B1334" s="57" t="s">
        <v>1346</v>
      </c>
      <c r="C1334" s="41"/>
      <c r="D1334" s="58"/>
      <c r="E1334" s="42"/>
      <c r="F1334" s="42"/>
      <c r="G1334" s="44"/>
      <c r="H1334" s="175"/>
      <c r="I1334" s="246">
        <f>IF(D1335&lt;&gt;0,1,IF(D1338&lt;&gt;0,1,IF(D1341&lt;&gt;0,1,IF(D1344&lt;&gt;0,1,IF(D1347&lt;&gt;0,1,IF(D1350&lt;&gt;0,1,IF(D1353&lt;&gt;0,1,IF(D1356&lt;&gt;0,1,0))))))))+IF(D1359&lt;&gt;0,1,IF(D1362&lt;&gt;0,1,0))</f>
        <v>0</v>
      </c>
    </row>
    <row r="1335" spans="1:9" s="22" customFormat="1" ht="42" hidden="1" customHeight="1" x14ac:dyDescent="0.3">
      <c r="A1335" s="94" t="s">
        <v>1347</v>
      </c>
      <c r="B1335" s="45" t="s">
        <v>1348</v>
      </c>
      <c r="C1335" s="41" t="s">
        <v>23</v>
      </c>
      <c r="D1335" s="42"/>
      <c r="E1335" s="42">
        <f>'PS - ESCOLA'!E1335</f>
        <v>217.98</v>
      </c>
      <c r="F1335" s="42">
        <f>E1335*(1+C$1809)</f>
        <v>267.39606600000002</v>
      </c>
      <c r="G1335" s="42">
        <f>D1335*F1335</f>
        <v>0</v>
      </c>
      <c r="H1335" s="175"/>
      <c r="I1335" s="246">
        <f>IF(D1335&lt;&gt;0,1,0)</f>
        <v>0</v>
      </c>
    </row>
    <row r="1336" spans="1:9" s="22" customFormat="1" ht="94.5" hidden="1" customHeight="1" x14ac:dyDescent="0.3">
      <c r="A1336" s="94"/>
      <c r="B1336" s="43" t="s">
        <v>1349</v>
      </c>
      <c r="C1336" s="41"/>
      <c r="D1336" s="58"/>
      <c r="E1336" s="42"/>
      <c r="F1336" s="42"/>
      <c r="G1336" s="44"/>
      <c r="H1336" s="175"/>
      <c r="I1336" s="246">
        <f>IF(I1335=1,1,0)</f>
        <v>0</v>
      </c>
    </row>
    <row r="1337" spans="1:9" s="22" customFormat="1" ht="18.75" hidden="1" customHeight="1" x14ac:dyDescent="0.3">
      <c r="A1337" s="94"/>
      <c r="B1337" s="45"/>
      <c r="C1337" s="41"/>
      <c r="D1337" s="58"/>
      <c r="E1337" s="42"/>
      <c r="F1337" s="42"/>
      <c r="G1337" s="44"/>
      <c r="H1337" s="175"/>
      <c r="I1337" s="246">
        <f>IF(I1336=1,1,0)</f>
        <v>0</v>
      </c>
    </row>
    <row r="1338" spans="1:9" s="22" customFormat="1" ht="18.75" hidden="1" customHeight="1" x14ac:dyDescent="0.3">
      <c r="A1338" s="94" t="s">
        <v>1350</v>
      </c>
      <c r="B1338" s="45" t="s">
        <v>1351</v>
      </c>
      <c r="C1338" s="41" t="s">
        <v>27</v>
      </c>
      <c r="D1338" s="42"/>
      <c r="E1338" s="42">
        <f>'PS - ESCOLA'!E1338</f>
        <v>194.65</v>
      </c>
      <c r="F1338" s="42">
        <f>E1338*(1+C$1809)</f>
        <v>238.77715500000002</v>
      </c>
      <c r="G1338" s="42">
        <f>D1338*F1338</f>
        <v>0</v>
      </c>
      <c r="H1338" s="175"/>
      <c r="I1338" s="246">
        <f>IF(D1338&lt;&gt;0,1,0)</f>
        <v>0</v>
      </c>
    </row>
    <row r="1339" spans="1:9" s="22" customFormat="1" ht="63" hidden="1" customHeight="1" x14ac:dyDescent="0.3">
      <c r="A1339" s="94"/>
      <c r="B1339" s="43" t="s">
        <v>1352</v>
      </c>
      <c r="C1339" s="41"/>
      <c r="D1339" s="58"/>
      <c r="E1339" s="42"/>
      <c r="F1339" s="42"/>
      <c r="G1339" s="44"/>
      <c r="H1339" s="175"/>
      <c r="I1339" s="246">
        <f>IF(I1338=1,1,0)</f>
        <v>0</v>
      </c>
    </row>
    <row r="1340" spans="1:9" s="22" customFormat="1" ht="18.75" hidden="1" customHeight="1" x14ac:dyDescent="0.3">
      <c r="A1340" s="94"/>
      <c r="B1340" s="45"/>
      <c r="C1340" s="41"/>
      <c r="D1340" s="58"/>
      <c r="E1340" s="42"/>
      <c r="F1340" s="42"/>
      <c r="G1340" s="44"/>
      <c r="H1340" s="175"/>
      <c r="I1340" s="246">
        <f>IF(I1339=1,1,0)</f>
        <v>0</v>
      </c>
    </row>
    <row r="1341" spans="1:9" s="22" customFormat="1" ht="31.5" hidden="1" customHeight="1" x14ac:dyDescent="0.3">
      <c r="A1341" s="94" t="s">
        <v>1353</v>
      </c>
      <c r="B1341" s="45" t="s">
        <v>1354</v>
      </c>
      <c r="C1341" s="41" t="s">
        <v>1355</v>
      </c>
      <c r="D1341" s="42"/>
      <c r="E1341" s="42">
        <f>'PS - ESCOLA'!E1341</f>
        <v>857.57</v>
      </c>
      <c r="F1341" s="42">
        <f>E1341*(1+C$1809)</f>
        <v>1051.9811190000003</v>
      </c>
      <c r="G1341" s="42">
        <f>D1341*F1341</f>
        <v>0</v>
      </c>
      <c r="H1341" s="175"/>
      <c r="I1341" s="246">
        <f>IF(D1341&lt;&gt;0,1,0)</f>
        <v>0</v>
      </c>
    </row>
    <row r="1342" spans="1:9" s="22" customFormat="1" ht="94.5" hidden="1" customHeight="1" x14ac:dyDescent="0.3">
      <c r="A1342" s="94"/>
      <c r="B1342" s="43" t="s">
        <v>1356</v>
      </c>
      <c r="C1342" s="41"/>
      <c r="D1342" s="58"/>
      <c r="E1342" s="42"/>
      <c r="F1342" s="42"/>
      <c r="G1342" s="44"/>
      <c r="H1342" s="175"/>
      <c r="I1342" s="246">
        <f>IF(I1341=1,1,0)</f>
        <v>0</v>
      </c>
    </row>
    <row r="1343" spans="1:9" s="22" customFormat="1" ht="18.75" hidden="1" customHeight="1" x14ac:dyDescent="0.3">
      <c r="A1343" s="94"/>
      <c r="B1343" s="43"/>
      <c r="C1343" s="41"/>
      <c r="D1343" s="58"/>
      <c r="E1343" s="42"/>
      <c r="F1343" s="42"/>
      <c r="G1343" s="44"/>
      <c r="H1343" s="175"/>
      <c r="I1343" s="246">
        <f>IF(I1342=1,1,0)</f>
        <v>0</v>
      </c>
    </row>
    <row r="1344" spans="1:9" s="22" customFormat="1" ht="18.75" hidden="1" customHeight="1" x14ac:dyDescent="0.3">
      <c r="A1344" s="94" t="s">
        <v>1357</v>
      </c>
      <c r="B1344" s="45" t="s">
        <v>1358</v>
      </c>
      <c r="C1344" s="41" t="s">
        <v>1355</v>
      </c>
      <c r="D1344" s="42"/>
      <c r="E1344" s="42">
        <f>'PS - ESCOLA'!E1344</f>
        <v>5681.75</v>
      </c>
      <c r="F1344" s="42">
        <f>E1344*(1+C$1809)</f>
        <v>6969.8027250000005</v>
      </c>
      <c r="G1344" s="42">
        <f>D1344*F1344</f>
        <v>0</v>
      </c>
      <c r="H1344" s="175"/>
      <c r="I1344" s="246">
        <f>IF(D1344&lt;&gt;0,1,0)</f>
        <v>0</v>
      </c>
    </row>
    <row r="1345" spans="1:9" s="22" customFormat="1" ht="110.25" hidden="1" customHeight="1" x14ac:dyDescent="0.3">
      <c r="A1345" s="94"/>
      <c r="B1345" s="43" t="s">
        <v>1359</v>
      </c>
      <c r="C1345" s="41"/>
      <c r="D1345" s="58"/>
      <c r="E1345" s="42"/>
      <c r="F1345" s="42"/>
      <c r="G1345" s="44"/>
      <c r="H1345" s="175"/>
      <c r="I1345" s="246">
        <f>IF(I1344=1,1,0)</f>
        <v>0</v>
      </c>
    </row>
    <row r="1346" spans="1:9" s="22" customFormat="1" ht="18.75" hidden="1" customHeight="1" x14ac:dyDescent="0.3">
      <c r="A1346" s="94"/>
      <c r="B1346" s="43"/>
      <c r="C1346" s="41"/>
      <c r="D1346" s="58"/>
      <c r="E1346" s="42"/>
      <c r="F1346" s="42"/>
      <c r="G1346" s="44"/>
      <c r="H1346" s="175"/>
      <c r="I1346" s="246">
        <f>IF(I1345=1,1,0)</f>
        <v>0</v>
      </c>
    </row>
    <row r="1347" spans="1:9" s="22" customFormat="1" ht="21" hidden="1" customHeight="1" x14ac:dyDescent="0.3">
      <c r="A1347" s="94" t="s">
        <v>1360</v>
      </c>
      <c r="B1347" s="45" t="s">
        <v>1361</v>
      </c>
      <c r="C1347" s="41" t="s">
        <v>31</v>
      </c>
      <c r="D1347" s="42"/>
      <c r="E1347" s="42">
        <f>'PS - ESCOLA'!E1347</f>
        <v>207.73</v>
      </c>
      <c r="F1347" s="42">
        <f>E1347*(1+C$1809)</f>
        <v>254.82239100000001</v>
      </c>
      <c r="G1347" s="42">
        <f>D1347*F1347</f>
        <v>0</v>
      </c>
      <c r="H1347" s="175"/>
      <c r="I1347" s="246">
        <f>IF(D1347&lt;&gt;0,1,0)</f>
        <v>0</v>
      </c>
    </row>
    <row r="1348" spans="1:9" s="22" customFormat="1" ht="63" hidden="1" customHeight="1" x14ac:dyDescent="0.3">
      <c r="A1348" s="94"/>
      <c r="B1348" s="43" t="s">
        <v>1362</v>
      </c>
      <c r="C1348" s="41"/>
      <c r="D1348" s="58"/>
      <c r="E1348" s="42"/>
      <c r="F1348" s="42"/>
      <c r="G1348" s="44"/>
      <c r="H1348" s="175"/>
      <c r="I1348" s="246">
        <f>IF(I1347=1,1,0)</f>
        <v>0</v>
      </c>
    </row>
    <row r="1349" spans="1:9" s="22" customFormat="1" ht="18.75" hidden="1" customHeight="1" x14ac:dyDescent="0.3">
      <c r="A1349" s="94"/>
      <c r="B1349" s="43"/>
      <c r="C1349" s="41"/>
      <c r="D1349" s="58"/>
      <c r="E1349" s="42"/>
      <c r="F1349" s="42"/>
      <c r="G1349" s="44"/>
      <c r="H1349" s="175"/>
      <c r="I1349" s="246">
        <f>IF(I1348=1,1,0)</f>
        <v>0</v>
      </c>
    </row>
    <row r="1350" spans="1:9" s="22" customFormat="1" ht="21" hidden="1" customHeight="1" x14ac:dyDescent="0.3">
      <c r="A1350" s="94" t="s">
        <v>1363</v>
      </c>
      <c r="B1350" s="45" t="s">
        <v>1364</v>
      </c>
      <c r="C1350" s="41" t="s">
        <v>31</v>
      </c>
      <c r="D1350" s="42"/>
      <c r="E1350" s="42">
        <f>'PS - ESCOLA'!E1350</f>
        <v>215.12</v>
      </c>
      <c r="F1350" s="42">
        <f>E1350*(1+C$1809)</f>
        <v>263.88770400000004</v>
      </c>
      <c r="G1350" s="42">
        <f>D1350*F1350</f>
        <v>0</v>
      </c>
      <c r="H1350" s="175"/>
      <c r="I1350" s="246">
        <f>IF(D1350&lt;&gt;0,1,0)</f>
        <v>0</v>
      </c>
    </row>
    <row r="1351" spans="1:9" s="22" customFormat="1" ht="78.75" hidden="1" customHeight="1" x14ac:dyDescent="0.3">
      <c r="A1351" s="94"/>
      <c r="B1351" s="43" t="s">
        <v>1365</v>
      </c>
      <c r="C1351" s="41"/>
      <c r="D1351" s="58"/>
      <c r="E1351" s="42"/>
      <c r="F1351" s="42"/>
      <c r="G1351" s="44"/>
      <c r="H1351" s="175"/>
      <c r="I1351" s="246">
        <f>IF(I1350=1,1,0)</f>
        <v>0</v>
      </c>
    </row>
    <row r="1352" spans="1:9" s="22" customFormat="1" ht="18.75" hidden="1" customHeight="1" x14ac:dyDescent="0.3">
      <c r="A1352" s="94"/>
      <c r="B1352" s="43"/>
      <c r="C1352" s="41"/>
      <c r="D1352" s="58"/>
      <c r="E1352" s="42"/>
      <c r="F1352" s="42"/>
      <c r="G1352" s="44"/>
      <c r="H1352" s="175"/>
      <c r="I1352" s="246">
        <f>IF(I1351=1,1,0)</f>
        <v>0</v>
      </c>
    </row>
    <row r="1353" spans="1:9" s="22" customFormat="1" ht="18.75" hidden="1" customHeight="1" x14ac:dyDescent="0.3">
      <c r="A1353" s="94" t="s">
        <v>1366</v>
      </c>
      <c r="B1353" s="45" t="s">
        <v>1367</v>
      </c>
      <c r="C1353" s="41" t="s">
        <v>19</v>
      </c>
      <c r="D1353" s="42"/>
      <c r="E1353" s="42">
        <f>'PS - ESCOLA'!E1353</f>
        <v>246.42</v>
      </c>
      <c r="F1353" s="42">
        <f>E1353*(1+C$1809)</f>
        <v>302.28341399999999</v>
      </c>
      <c r="G1353" s="42">
        <f>D1353*F1353</f>
        <v>0</v>
      </c>
      <c r="H1353" s="175"/>
      <c r="I1353" s="246">
        <f>IF(D1353&lt;&gt;0,1,0)</f>
        <v>0</v>
      </c>
    </row>
    <row r="1354" spans="1:9" s="22" customFormat="1" ht="63" hidden="1" customHeight="1" x14ac:dyDescent="0.3">
      <c r="A1354" s="94"/>
      <c r="B1354" s="43" t="s">
        <v>1368</v>
      </c>
      <c r="C1354" s="41"/>
      <c r="D1354" s="58"/>
      <c r="E1354" s="42"/>
      <c r="F1354" s="42"/>
      <c r="G1354" s="44"/>
      <c r="H1354" s="175"/>
      <c r="I1354" s="246">
        <f>IF(I1353=1,1,0)</f>
        <v>0</v>
      </c>
    </row>
    <row r="1355" spans="1:9" s="22" customFormat="1" ht="18.75" hidden="1" customHeight="1" x14ac:dyDescent="0.3">
      <c r="A1355" s="94"/>
      <c r="B1355" s="45"/>
      <c r="C1355" s="41"/>
      <c r="D1355" s="58"/>
      <c r="E1355" s="42"/>
      <c r="F1355" s="42"/>
      <c r="G1355" s="44"/>
      <c r="H1355" s="175"/>
      <c r="I1355" s="246">
        <f>IF(I1354=1,1,0)</f>
        <v>0</v>
      </c>
    </row>
    <row r="1356" spans="1:9" s="22" customFormat="1" ht="18.75" hidden="1" customHeight="1" x14ac:dyDescent="0.3">
      <c r="A1356" s="94" t="s">
        <v>1369</v>
      </c>
      <c r="B1356" s="45" t="s">
        <v>1370</v>
      </c>
      <c r="C1356" s="41" t="s">
        <v>19</v>
      </c>
      <c r="D1356" s="42"/>
      <c r="E1356" s="42">
        <f>'PS - ESCOLA'!E1356</f>
        <v>251.3</v>
      </c>
      <c r="F1356" s="42">
        <f>E1356*(1+C$1809)</f>
        <v>308.26971000000003</v>
      </c>
      <c r="G1356" s="42">
        <f>D1356*F1356</f>
        <v>0</v>
      </c>
      <c r="H1356" s="175"/>
      <c r="I1356" s="246">
        <f>IF(D1356&lt;&gt;0,1,0)</f>
        <v>0</v>
      </c>
    </row>
    <row r="1357" spans="1:9" s="22" customFormat="1" ht="78.75" hidden="1" customHeight="1" x14ac:dyDescent="0.3">
      <c r="A1357" s="94"/>
      <c r="B1357" s="43" t="s">
        <v>1371</v>
      </c>
      <c r="C1357" s="41"/>
      <c r="D1357" s="58"/>
      <c r="E1357" s="42"/>
      <c r="F1357" s="42"/>
      <c r="G1357" s="44"/>
      <c r="H1357" s="175"/>
      <c r="I1357" s="246">
        <f>IF(I1356=1,1,0)</f>
        <v>0</v>
      </c>
    </row>
    <row r="1358" spans="1:9" s="22" customFormat="1" ht="18.75" hidden="1" customHeight="1" x14ac:dyDescent="0.3">
      <c r="A1358" s="94"/>
      <c r="B1358" s="43"/>
      <c r="C1358" s="41"/>
      <c r="D1358" s="58"/>
      <c r="E1358" s="42"/>
      <c r="F1358" s="42"/>
      <c r="G1358" s="44"/>
      <c r="H1358" s="175"/>
      <c r="I1358" s="246">
        <f>IF(I1357=1,1,0)</f>
        <v>0</v>
      </c>
    </row>
    <row r="1359" spans="1:9" s="22" customFormat="1" ht="21" hidden="1" customHeight="1" x14ac:dyDescent="0.3">
      <c r="A1359" s="94" t="s">
        <v>1372</v>
      </c>
      <c r="B1359" s="45" t="s">
        <v>1373</v>
      </c>
      <c r="C1359" s="41" t="s">
        <v>31</v>
      </c>
      <c r="D1359" s="42"/>
      <c r="E1359" s="42">
        <f>'PS - ESCOLA'!E1359</f>
        <v>182.41</v>
      </c>
      <c r="F1359" s="42">
        <f>E1359*(1+C$1809)</f>
        <v>223.76234700000001</v>
      </c>
      <c r="G1359" s="42">
        <f>D1359*F1359</f>
        <v>0</v>
      </c>
      <c r="H1359" s="175"/>
      <c r="I1359" s="246">
        <f>IF(D1359&lt;&gt;0,1,0)</f>
        <v>0</v>
      </c>
    </row>
    <row r="1360" spans="1:9" s="22" customFormat="1" ht="64.5" hidden="1" customHeight="1" x14ac:dyDescent="0.3">
      <c r="A1360" s="94"/>
      <c r="B1360" s="43" t="s">
        <v>1374</v>
      </c>
      <c r="C1360" s="41"/>
      <c r="D1360" s="58"/>
      <c r="E1360" s="42"/>
      <c r="F1360" s="42"/>
      <c r="G1360" s="44"/>
      <c r="H1360" s="175"/>
      <c r="I1360" s="246">
        <f>IF(I1359=1,1,0)</f>
        <v>0</v>
      </c>
    </row>
    <row r="1361" spans="1:9" s="22" customFormat="1" ht="18.75" hidden="1" customHeight="1" x14ac:dyDescent="0.3">
      <c r="A1361" s="94"/>
      <c r="B1361" s="43"/>
      <c r="C1361" s="41"/>
      <c r="D1361" s="58"/>
      <c r="E1361" s="42"/>
      <c r="F1361" s="42"/>
      <c r="G1361" s="44"/>
      <c r="H1361" s="175"/>
      <c r="I1361" s="246">
        <f>IF(I1360=1,1,0)</f>
        <v>0</v>
      </c>
    </row>
    <row r="1362" spans="1:9" s="22" customFormat="1" ht="18.75" hidden="1" customHeight="1" x14ac:dyDescent="0.3">
      <c r="A1362" s="94" t="s">
        <v>1375</v>
      </c>
      <c r="B1362" s="45" t="s">
        <v>1376</v>
      </c>
      <c r="C1362" s="41" t="s">
        <v>19</v>
      </c>
      <c r="D1362" s="42"/>
      <c r="E1362" s="42">
        <f>'PS - ESCOLA'!E1362</f>
        <v>301.01</v>
      </c>
      <c r="F1362" s="42">
        <f>E1362*(1+C$1809)</f>
        <v>369.24896700000005</v>
      </c>
      <c r="G1362" s="42">
        <f>D1362*F1362</f>
        <v>0</v>
      </c>
      <c r="H1362" s="175"/>
      <c r="I1362" s="246">
        <f>IF(D1362&lt;&gt;0,1,0)</f>
        <v>0</v>
      </c>
    </row>
    <row r="1363" spans="1:9" s="22" customFormat="1" ht="78.75" hidden="1" customHeight="1" x14ac:dyDescent="0.3">
      <c r="A1363" s="94"/>
      <c r="B1363" s="43" t="s">
        <v>1377</v>
      </c>
      <c r="C1363" s="41"/>
      <c r="D1363" s="58"/>
      <c r="E1363" s="42"/>
      <c r="F1363" s="42"/>
      <c r="G1363" s="44"/>
      <c r="H1363" s="175"/>
      <c r="I1363" s="246">
        <f>IF(I1362=1,1,0)</f>
        <v>0</v>
      </c>
    </row>
    <row r="1364" spans="1:9" s="22" customFormat="1" ht="18.75" hidden="1" customHeight="1" x14ac:dyDescent="0.3">
      <c r="A1364" s="94"/>
      <c r="B1364" s="43"/>
      <c r="C1364" s="41"/>
      <c r="D1364" s="58"/>
      <c r="E1364" s="42"/>
      <c r="F1364" s="42"/>
      <c r="G1364" s="44"/>
      <c r="H1364" s="175"/>
      <c r="I1364" s="246">
        <f>IF(I1363=1,1,0)</f>
        <v>0</v>
      </c>
    </row>
    <row r="1365" spans="1:9" s="22" customFormat="1" ht="18.75" hidden="1" customHeight="1" x14ac:dyDescent="0.3">
      <c r="A1365" s="94" t="s">
        <v>1378</v>
      </c>
      <c r="B1365" s="57" t="s">
        <v>1379</v>
      </c>
      <c r="C1365" s="41"/>
      <c r="D1365" s="58"/>
      <c r="E1365" s="42"/>
      <c r="F1365" s="42"/>
      <c r="G1365" s="44"/>
      <c r="H1365" s="175"/>
      <c r="I1365" s="246">
        <f>IF(D1366&lt;&gt;0,1,IF(D1369&lt;&gt;0,1,IF(D1372&lt;&gt;0,1,IF(D1375&lt;&gt;0,1,IF(D1378&lt;&gt;0,1,0)))))</f>
        <v>0</v>
      </c>
    </row>
    <row r="1366" spans="1:9" s="23" customFormat="1" ht="21" hidden="1" customHeight="1" x14ac:dyDescent="0.3">
      <c r="A1366" s="94" t="s">
        <v>1380</v>
      </c>
      <c r="B1366" s="45" t="s">
        <v>1381</v>
      </c>
      <c r="C1366" s="41" t="s">
        <v>31</v>
      </c>
      <c r="D1366" s="42"/>
      <c r="E1366" s="42">
        <f>'PS - ESCOLA'!E1366</f>
        <v>261.38</v>
      </c>
      <c r="F1366" s="42">
        <f>E1366*(1+C$1809)</f>
        <v>320.63484600000004</v>
      </c>
      <c r="G1366" s="42">
        <f>D1366*F1366</f>
        <v>0</v>
      </c>
      <c r="H1366" s="175"/>
      <c r="I1366" s="246">
        <f>IF(D1366&lt;&gt;0,1,0)</f>
        <v>0</v>
      </c>
    </row>
    <row r="1367" spans="1:9" s="23" customFormat="1" ht="63" hidden="1" customHeight="1" x14ac:dyDescent="0.3">
      <c r="A1367" s="94"/>
      <c r="B1367" s="43" t="s">
        <v>1382</v>
      </c>
      <c r="C1367" s="41"/>
      <c r="D1367" s="58"/>
      <c r="E1367" s="83"/>
      <c r="F1367" s="83"/>
      <c r="G1367" s="44"/>
      <c r="H1367" s="175"/>
      <c r="I1367" s="246">
        <f>IF(I1366=1,1,0)</f>
        <v>0</v>
      </c>
    </row>
    <row r="1368" spans="1:9" s="23" customFormat="1" ht="18.75" hidden="1" customHeight="1" x14ac:dyDescent="0.3">
      <c r="A1368" s="94"/>
      <c r="B1368" s="43"/>
      <c r="C1368" s="41"/>
      <c r="D1368" s="58"/>
      <c r="E1368" s="83"/>
      <c r="F1368" s="83"/>
      <c r="G1368" s="44"/>
      <c r="H1368" s="175"/>
      <c r="I1368" s="246">
        <f>IF(I1367=1,1,0)</f>
        <v>0</v>
      </c>
    </row>
    <row r="1369" spans="1:9" s="22" customFormat="1" ht="18.75" hidden="1" customHeight="1" x14ac:dyDescent="0.3">
      <c r="A1369" s="94" t="s">
        <v>1383</v>
      </c>
      <c r="B1369" s="45" t="s">
        <v>1384</v>
      </c>
      <c r="C1369" s="41" t="s">
        <v>19</v>
      </c>
      <c r="D1369" s="42"/>
      <c r="E1369" s="42">
        <f>'PS - ESCOLA'!E1369</f>
        <v>367.28</v>
      </c>
      <c r="F1369" s="42">
        <f>E1369*(1+C$1809)</f>
        <v>450.54237599999999</v>
      </c>
      <c r="G1369" s="42">
        <f>D1369*F1369</f>
        <v>0</v>
      </c>
      <c r="H1369" s="175"/>
      <c r="I1369" s="246">
        <f>IF(D1369&lt;&gt;0,1,0)</f>
        <v>0</v>
      </c>
    </row>
    <row r="1370" spans="1:9" s="22" customFormat="1" ht="78.75" hidden="1" customHeight="1" x14ac:dyDescent="0.3">
      <c r="A1370" s="94"/>
      <c r="B1370" s="43" t="s">
        <v>1385</v>
      </c>
      <c r="C1370" s="41"/>
      <c r="D1370" s="58"/>
      <c r="E1370" s="42"/>
      <c r="F1370" s="42"/>
      <c r="G1370" s="44"/>
      <c r="H1370" s="175"/>
      <c r="I1370" s="246">
        <f>IF(I1369=1,1,0)</f>
        <v>0</v>
      </c>
    </row>
    <row r="1371" spans="1:9" s="22" customFormat="1" ht="18.75" hidden="1" customHeight="1" x14ac:dyDescent="0.3">
      <c r="A1371" s="94"/>
      <c r="B1371" s="43"/>
      <c r="C1371" s="41"/>
      <c r="D1371" s="58"/>
      <c r="E1371" s="42"/>
      <c r="F1371" s="42"/>
      <c r="G1371" s="44"/>
      <c r="H1371" s="175"/>
      <c r="I1371" s="246">
        <f>IF(I1370=1,1,0)</f>
        <v>0</v>
      </c>
    </row>
    <row r="1372" spans="1:9" s="22" customFormat="1" ht="18.75" hidden="1" customHeight="1" x14ac:dyDescent="0.3">
      <c r="A1372" s="94" t="s">
        <v>1386</v>
      </c>
      <c r="B1372" s="45" t="s">
        <v>1387</v>
      </c>
      <c r="C1372" s="41" t="s">
        <v>19</v>
      </c>
      <c r="D1372" s="42"/>
      <c r="E1372" s="42">
        <f>'PS - ESCOLA'!E1372</f>
        <v>343.61</v>
      </c>
      <c r="F1372" s="42">
        <f>E1372*(1+C$1809)</f>
        <v>421.50638700000007</v>
      </c>
      <c r="G1372" s="42">
        <f>D1372*F1372</f>
        <v>0</v>
      </c>
      <c r="H1372" s="175"/>
      <c r="I1372" s="246">
        <f>IF(D1372&lt;&gt;0,1,0)</f>
        <v>0</v>
      </c>
    </row>
    <row r="1373" spans="1:9" s="22" customFormat="1" ht="78.75" hidden="1" customHeight="1" x14ac:dyDescent="0.3">
      <c r="A1373" s="94"/>
      <c r="B1373" s="43" t="s">
        <v>1388</v>
      </c>
      <c r="C1373" s="41"/>
      <c r="D1373" s="58"/>
      <c r="E1373" s="42"/>
      <c r="F1373" s="42"/>
      <c r="G1373" s="44"/>
      <c r="H1373" s="175"/>
      <c r="I1373" s="246">
        <f>IF(I1372=1,1,0)</f>
        <v>0</v>
      </c>
    </row>
    <row r="1374" spans="1:9" s="22" customFormat="1" ht="18.75" hidden="1" customHeight="1" x14ac:dyDescent="0.3">
      <c r="A1374" s="94"/>
      <c r="B1374" s="43"/>
      <c r="C1374" s="41"/>
      <c r="D1374" s="58"/>
      <c r="E1374" s="42"/>
      <c r="F1374" s="42"/>
      <c r="G1374" s="44"/>
      <c r="H1374" s="175"/>
      <c r="I1374" s="246">
        <f>IF(I1373=1,1,0)</f>
        <v>0</v>
      </c>
    </row>
    <row r="1375" spans="1:9" s="22" customFormat="1" ht="18.75" hidden="1" customHeight="1" x14ac:dyDescent="0.3">
      <c r="A1375" s="94" t="s">
        <v>1389</v>
      </c>
      <c r="B1375" s="45" t="s">
        <v>1390</v>
      </c>
      <c r="C1375" s="41" t="s">
        <v>19</v>
      </c>
      <c r="D1375" s="42"/>
      <c r="E1375" s="42">
        <f>'PS - ESCOLA'!E1375</f>
        <v>646.12</v>
      </c>
      <c r="F1375" s="42">
        <f>E1375*(1+C$1809)</f>
        <v>792.59540400000003</v>
      </c>
      <c r="G1375" s="42">
        <f>D1375*F1375</f>
        <v>0</v>
      </c>
      <c r="H1375" s="175"/>
      <c r="I1375" s="246">
        <f>IF(D1375&lt;&gt;0,1,0)</f>
        <v>0</v>
      </c>
    </row>
    <row r="1376" spans="1:9" s="22" customFormat="1" ht="94.5" hidden="1" customHeight="1" x14ac:dyDescent="0.3">
      <c r="A1376" s="94"/>
      <c r="B1376" s="43" t="s">
        <v>1391</v>
      </c>
      <c r="C1376" s="41"/>
      <c r="D1376" s="58"/>
      <c r="E1376" s="42"/>
      <c r="F1376" s="42"/>
      <c r="G1376" s="44"/>
      <c r="H1376" s="175"/>
      <c r="I1376" s="246">
        <f>IF(I1375=1,1,0)</f>
        <v>0</v>
      </c>
    </row>
    <row r="1377" spans="1:9" s="22" customFormat="1" ht="18.75" hidden="1" customHeight="1" x14ac:dyDescent="0.3">
      <c r="A1377" s="94"/>
      <c r="B1377" s="43"/>
      <c r="C1377" s="41"/>
      <c r="D1377" s="58"/>
      <c r="E1377" s="42"/>
      <c r="F1377" s="42"/>
      <c r="G1377" s="44"/>
      <c r="H1377" s="175"/>
      <c r="I1377" s="246">
        <f>IF(I1376=1,1,0)</f>
        <v>0</v>
      </c>
    </row>
    <row r="1378" spans="1:9" s="22" customFormat="1" ht="31.5" hidden="1" customHeight="1" x14ac:dyDescent="0.3">
      <c r="A1378" s="94" t="s">
        <v>1392</v>
      </c>
      <c r="B1378" s="51" t="s">
        <v>1393</v>
      </c>
      <c r="C1378" s="41" t="s">
        <v>19</v>
      </c>
      <c r="D1378" s="42"/>
      <c r="E1378" s="42">
        <f>'PS - ESCOLA'!E1378</f>
        <v>306.3</v>
      </c>
      <c r="F1378" s="42">
        <f>E1378*(1+C$1809)</f>
        <v>375.73821000000004</v>
      </c>
      <c r="G1378" s="42">
        <f>D1378*F1378</f>
        <v>0</v>
      </c>
      <c r="H1378" s="175"/>
      <c r="I1378" s="246">
        <f>IF(D1378&lt;&gt;0,1,0)</f>
        <v>0</v>
      </c>
    </row>
    <row r="1379" spans="1:9" s="22" customFormat="1" ht="78.75" hidden="1" customHeight="1" x14ac:dyDescent="0.3">
      <c r="A1379" s="94"/>
      <c r="B1379" s="43" t="s">
        <v>1394</v>
      </c>
      <c r="C1379" s="41"/>
      <c r="D1379" s="58"/>
      <c r="E1379" s="42"/>
      <c r="F1379" s="42"/>
      <c r="G1379" s="44"/>
      <c r="H1379" s="175"/>
      <c r="I1379" s="246">
        <f>IF(I1378=1,1,0)</f>
        <v>0</v>
      </c>
    </row>
    <row r="1380" spans="1:9" s="22" customFormat="1" ht="18.75" x14ac:dyDescent="0.25">
      <c r="A1380" s="223" t="s">
        <v>1968</v>
      </c>
      <c r="B1380" s="225"/>
      <c r="C1380" s="217"/>
      <c r="D1380" s="217"/>
      <c r="E1380" s="209" t="s">
        <v>67</v>
      </c>
      <c r="F1380" s="217"/>
      <c r="G1380" s="66">
        <f>SUM(G1335:G1379)</f>
        <v>0</v>
      </c>
      <c r="H1380" s="175"/>
      <c r="I1380" s="245" t="s">
        <v>1973</v>
      </c>
    </row>
    <row r="1381" spans="1:9" s="22" customFormat="1" ht="18.75" customHeight="1" x14ac:dyDescent="0.25">
      <c r="A1381" s="172">
        <v>190000</v>
      </c>
      <c r="B1381" s="228" t="s">
        <v>1395</v>
      </c>
      <c r="C1381" s="208"/>
      <c r="D1381" s="233"/>
      <c r="E1381" s="230"/>
      <c r="F1381" s="230"/>
      <c r="G1381" s="232"/>
      <c r="H1381" s="175"/>
      <c r="I1381" s="245" t="s">
        <v>1973</v>
      </c>
    </row>
    <row r="1382" spans="1:9" s="22" customFormat="1" ht="18.75" customHeight="1" x14ac:dyDescent="0.25">
      <c r="A1382" s="94" t="s">
        <v>1396</v>
      </c>
      <c r="B1382" s="57" t="s">
        <v>1346</v>
      </c>
      <c r="C1382" s="41"/>
      <c r="D1382" s="58"/>
      <c r="E1382" s="42"/>
      <c r="F1382" s="42"/>
      <c r="G1382" s="44"/>
      <c r="H1382" s="175"/>
      <c r="I1382" s="246">
        <f>IF(D1383&lt;&gt;0,1,IF(D1386&lt;&gt;0,1,0))</f>
        <v>1</v>
      </c>
    </row>
    <row r="1383" spans="1:9" s="22" customFormat="1" ht="47.25" hidden="1" customHeight="1" x14ac:dyDescent="0.3">
      <c r="A1383" s="94" t="s">
        <v>1397</v>
      </c>
      <c r="B1383" s="92" t="s">
        <v>1398</v>
      </c>
      <c r="C1383" s="41" t="s">
        <v>23</v>
      </c>
      <c r="D1383" s="42"/>
      <c r="E1383" s="42">
        <f>'PS - ESCOLA'!E1383</f>
        <v>321.93</v>
      </c>
      <c r="F1383" s="42">
        <f>E1383*(1+C$1809)</f>
        <v>394.91153100000002</v>
      </c>
      <c r="G1383" s="42">
        <f>D1383*F1383</f>
        <v>0</v>
      </c>
      <c r="H1383" s="175"/>
      <c r="I1383" s="246">
        <f>IF(D1383&lt;&gt;0,1,0)</f>
        <v>0</v>
      </c>
    </row>
    <row r="1384" spans="1:9" s="22" customFormat="1" ht="141.75" hidden="1" customHeight="1" x14ac:dyDescent="0.3">
      <c r="A1384" s="94"/>
      <c r="B1384" s="91" t="s">
        <v>1399</v>
      </c>
      <c r="C1384" s="41"/>
      <c r="D1384" s="58"/>
      <c r="E1384" s="42"/>
      <c r="F1384" s="42"/>
      <c r="G1384" s="44"/>
      <c r="H1384" s="175"/>
      <c r="I1384" s="246">
        <f>IF(I1383=1,1,0)</f>
        <v>0</v>
      </c>
    </row>
    <row r="1385" spans="1:9" s="22" customFormat="1" ht="18.75" hidden="1" customHeight="1" x14ac:dyDescent="0.3">
      <c r="A1385" s="94"/>
      <c r="B1385" s="43"/>
      <c r="C1385" s="41"/>
      <c r="D1385" s="58"/>
      <c r="E1385" s="42"/>
      <c r="F1385" s="42"/>
      <c r="G1385" s="44"/>
      <c r="H1385" s="175"/>
      <c r="I1385" s="246">
        <f>IF(I1384=1,1,0)</f>
        <v>0</v>
      </c>
    </row>
    <row r="1386" spans="1:9" s="22" customFormat="1" ht="31.5" customHeight="1" x14ac:dyDescent="0.25">
      <c r="A1386" s="94" t="s">
        <v>1400</v>
      </c>
      <c r="B1386" s="45" t="s">
        <v>1401</v>
      </c>
      <c r="C1386" s="41" t="s">
        <v>19</v>
      </c>
      <c r="D1386" s="42">
        <v>89.77</v>
      </c>
      <c r="E1386" s="42"/>
      <c r="F1386" s="42">
        <f>E1386*(1+C$1809)</f>
        <v>0</v>
      </c>
      <c r="G1386" s="42">
        <f>D1386*F1386</f>
        <v>0</v>
      </c>
      <c r="H1386" s="176" t="s">
        <v>1962</v>
      </c>
      <c r="I1386" s="246">
        <f>IF(D1386&lt;&gt;0,1,0)</f>
        <v>1</v>
      </c>
    </row>
    <row r="1387" spans="1:9" s="22" customFormat="1" ht="134.44999999999999" customHeight="1" x14ac:dyDescent="0.25">
      <c r="A1387" s="94"/>
      <c r="B1387" s="43" t="s">
        <v>1402</v>
      </c>
      <c r="C1387" s="41"/>
      <c r="D1387" s="58"/>
      <c r="E1387" s="42"/>
      <c r="F1387" s="42"/>
      <c r="G1387" s="44"/>
      <c r="H1387" s="183"/>
      <c r="I1387" s="246">
        <f>IF(I1386=1,1,0)</f>
        <v>1</v>
      </c>
    </row>
    <row r="1388" spans="1:9" s="22" customFormat="1" ht="18.75" customHeight="1" x14ac:dyDescent="0.25">
      <c r="A1388" s="94"/>
      <c r="B1388" s="57"/>
      <c r="C1388" s="41"/>
      <c r="D1388" s="58"/>
      <c r="E1388" s="42"/>
      <c r="F1388" s="42"/>
      <c r="G1388" s="44"/>
      <c r="H1388" s="175"/>
      <c r="I1388" s="246">
        <f>IF(I1387=1,1,0)</f>
        <v>1</v>
      </c>
    </row>
    <row r="1389" spans="1:9" s="22" customFormat="1" ht="18.75" hidden="1" customHeight="1" x14ac:dyDescent="0.3">
      <c r="A1389" s="94" t="s">
        <v>1403</v>
      </c>
      <c r="B1389" s="57" t="s">
        <v>1404</v>
      </c>
      <c r="C1389" s="41"/>
      <c r="D1389" s="58"/>
      <c r="E1389" s="42"/>
      <c r="F1389" s="42"/>
      <c r="G1389" s="44"/>
      <c r="H1389" s="175"/>
      <c r="I1389" s="246">
        <f>IF(D1390&lt;&gt;0,1,IF(D1393&lt;&gt;0,1,IF(D1396&lt;&gt;0,1,0)))</f>
        <v>0</v>
      </c>
    </row>
    <row r="1390" spans="1:9" s="22" customFormat="1" ht="18.75" hidden="1" customHeight="1" x14ac:dyDescent="0.3">
      <c r="A1390" s="94" t="s">
        <v>1405</v>
      </c>
      <c r="B1390" s="117" t="s">
        <v>1406</v>
      </c>
      <c r="C1390" s="41" t="s">
        <v>19</v>
      </c>
      <c r="D1390" s="42"/>
      <c r="E1390" s="42">
        <f>'PS - ESCOLA'!E1390</f>
        <v>90.68</v>
      </c>
      <c r="F1390" s="42">
        <f>E1390*(1+C$1809)</f>
        <v>111.23715600000001</v>
      </c>
      <c r="G1390" s="42">
        <f>D1390*F1390</f>
        <v>0</v>
      </c>
      <c r="H1390" s="175"/>
      <c r="I1390" s="246">
        <f>IF(D1390&lt;&gt;0,1,0)</f>
        <v>0</v>
      </c>
    </row>
    <row r="1391" spans="1:9" s="22" customFormat="1" ht="78.75" hidden="1" customHeight="1" x14ac:dyDescent="0.3">
      <c r="A1391" s="94"/>
      <c r="B1391" s="118" t="s">
        <v>1407</v>
      </c>
      <c r="C1391" s="41"/>
      <c r="D1391" s="58"/>
      <c r="E1391" s="42"/>
      <c r="F1391" s="42"/>
      <c r="G1391" s="44"/>
      <c r="H1391" s="175"/>
      <c r="I1391" s="246">
        <f>IF(I1390=1,1,0)</f>
        <v>0</v>
      </c>
    </row>
    <row r="1392" spans="1:9" s="22" customFormat="1" ht="18.75" hidden="1" customHeight="1" x14ac:dyDescent="0.3">
      <c r="A1392" s="94"/>
      <c r="B1392" s="45"/>
      <c r="C1392" s="41"/>
      <c r="D1392" s="58"/>
      <c r="E1392" s="42"/>
      <c r="F1392" s="42"/>
      <c r="G1392" s="44"/>
      <c r="H1392" s="175"/>
      <c r="I1392" s="246">
        <f>IF(I1391=1,1,0)</f>
        <v>0</v>
      </c>
    </row>
    <row r="1393" spans="1:9" s="22" customFormat="1" ht="18.75" hidden="1" customHeight="1" x14ac:dyDescent="0.3">
      <c r="A1393" s="94" t="s">
        <v>1408</v>
      </c>
      <c r="B1393" s="45" t="s">
        <v>1409</v>
      </c>
      <c r="C1393" s="41" t="s">
        <v>19</v>
      </c>
      <c r="D1393" s="42"/>
      <c r="E1393" s="42">
        <f>'PS - ESCOLA'!E1393</f>
        <v>59.48</v>
      </c>
      <c r="F1393" s="42">
        <f>E1393*(1+C$1809)</f>
        <v>72.964116000000004</v>
      </c>
      <c r="G1393" s="42">
        <f>D1393*F1393</f>
        <v>0</v>
      </c>
      <c r="H1393" s="175"/>
      <c r="I1393" s="246">
        <f>IF(D1393&lt;&gt;0,1,0)</f>
        <v>0</v>
      </c>
    </row>
    <row r="1394" spans="1:9" s="22" customFormat="1" ht="78.75" hidden="1" customHeight="1" x14ac:dyDescent="0.3">
      <c r="A1394" s="94"/>
      <c r="B1394" s="118" t="s">
        <v>1410</v>
      </c>
      <c r="C1394" s="41"/>
      <c r="D1394" s="58"/>
      <c r="E1394" s="42"/>
      <c r="F1394" s="42"/>
      <c r="G1394" s="44"/>
      <c r="H1394" s="175"/>
      <c r="I1394" s="246">
        <f>IF(I1393=1,1,0)</f>
        <v>0</v>
      </c>
    </row>
    <row r="1395" spans="1:9" s="22" customFormat="1" ht="18.75" hidden="1" customHeight="1" x14ac:dyDescent="0.3">
      <c r="A1395" s="94"/>
      <c r="B1395" s="45"/>
      <c r="C1395" s="41"/>
      <c r="D1395" s="58"/>
      <c r="E1395" s="42"/>
      <c r="F1395" s="42"/>
      <c r="G1395" s="44"/>
      <c r="H1395" s="175"/>
      <c r="I1395" s="246">
        <f>IF(I1394=1,1,0)</f>
        <v>0</v>
      </c>
    </row>
    <row r="1396" spans="1:9" s="22" customFormat="1" ht="18.75" hidden="1" customHeight="1" x14ac:dyDescent="0.3">
      <c r="A1396" s="94" t="s">
        <v>1411</v>
      </c>
      <c r="B1396" s="119" t="s">
        <v>1412</v>
      </c>
      <c r="C1396" s="41" t="s">
        <v>19</v>
      </c>
      <c r="D1396" s="42"/>
      <c r="E1396" s="42">
        <f>'PS - ESCOLA'!E1396</f>
        <v>31.8</v>
      </c>
      <c r="F1396" s="42">
        <f>E1396*(1+C$1809)</f>
        <v>39.009060000000005</v>
      </c>
      <c r="G1396" s="42">
        <f>D1396*F1396</f>
        <v>0</v>
      </c>
      <c r="H1396" s="175"/>
      <c r="I1396" s="246">
        <f>IF(D1396&lt;&gt;0,1,0)</f>
        <v>0</v>
      </c>
    </row>
    <row r="1397" spans="1:9" s="22" customFormat="1" ht="47.25" hidden="1" customHeight="1" x14ac:dyDescent="0.3">
      <c r="A1397" s="94"/>
      <c r="B1397" s="118" t="s">
        <v>1413</v>
      </c>
      <c r="C1397" s="41"/>
      <c r="D1397" s="58"/>
      <c r="E1397" s="42"/>
      <c r="F1397" s="42"/>
      <c r="G1397" s="44"/>
      <c r="H1397" s="183"/>
      <c r="I1397" s="246">
        <f>IF(I1396=1,1,0)</f>
        <v>0</v>
      </c>
    </row>
    <row r="1398" spans="1:9" s="22" customFormat="1" ht="18.75" hidden="1" customHeight="1" x14ac:dyDescent="0.3">
      <c r="A1398" s="94"/>
      <c r="B1398" s="43"/>
      <c r="C1398" s="41"/>
      <c r="D1398" s="58"/>
      <c r="E1398" s="42"/>
      <c r="F1398" s="42"/>
      <c r="G1398" s="44"/>
      <c r="H1398" s="175"/>
      <c r="I1398" s="246">
        <f>IF(I1397=1,1,0)</f>
        <v>0</v>
      </c>
    </row>
    <row r="1399" spans="1:9" s="22" customFormat="1" ht="18.75" hidden="1" customHeight="1" x14ac:dyDescent="0.3">
      <c r="A1399" s="94"/>
      <c r="B1399" s="120" t="s">
        <v>1414</v>
      </c>
      <c r="C1399" s="41"/>
      <c r="D1399" s="58"/>
      <c r="E1399" s="42"/>
      <c r="F1399" s="42"/>
      <c r="G1399" s="44"/>
      <c r="H1399" s="175"/>
      <c r="I1399" s="246">
        <f>IF(I1398=1,1,0)</f>
        <v>0</v>
      </c>
    </row>
    <row r="1400" spans="1:9" s="22" customFormat="1" ht="31.5" hidden="1" customHeight="1" x14ac:dyDescent="0.3">
      <c r="A1400" s="199" t="s">
        <v>1415</v>
      </c>
      <c r="B1400" s="121" t="s">
        <v>1416</v>
      </c>
      <c r="C1400" s="41"/>
      <c r="D1400" s="58"/>
      <c r="E1400" s="42"/>
      <c r="F1400" s="42"/>
      <c r="G1400" s="44"/>
      <c r="H1400" s="175"/>
      <c r="I1400" s="246">
        <f>IF(D1402&lt;&gt;0,1,IF(D1404&lt;&gt;0,1,IF(D1406&lt;&gt;0,1,IF(D1408&lt;&gt;0,1,IF(D1410&lt;&gt;0,1,IF(D1412&lt;&gt;0,1,0))))))</f>
        <v>0</v>
      </c>
    </row>
    <row r="1401" spans="1:9" s="22" customFormat="1" ht="47.25" hidden="1" customHeight="1" x14ac:dyDescent="0.3">
      <c r="A1401" s="199"/>
      <c r="B1401" s="99" t="s">
        <v>1417</v>
      </c>
      <c r="C1401" s="41"/>
      <c r="D1401" s="58"/>
      <c r="E1401" s="42"/>
      <c r="F1401" s="42"/>
      <c r="G1401" s="44"/>
      <c r="H1401" s="175"/>
      <c r="I1401" s="246">
        <f>IF(I1400=1,1,0)</f>
        <v>0</v>
      </c>
    </row>
    <row r="1402" spans="1:9" s="22" customFormat="1" ht="31.5" hidden="1" customHeight="1" x14ac:dyDescent="0.3">
      <c r="A1402" s="199" t="s">
        <v>1418</v>
      </c>
      <c r="B1402" s="122" t="s">
        <v>1419</v>
      </c>
      <c r="C1402" s="123" t="s">
        <v>27</v>
      </c>
      <c r="D1402" s="42"/>
      <c r="E1402" s="42">
        <f>'PS - ESCOLA'!E1402</f>
        <v>18.38</v>
      </c>
      <c r="F1402" s="42">
        <f>E1402*(1+C$1809)</f>
        <v>22.546746000000002</v>
      </c>
      <c r="G1402" s="42">
        <f>D1402*F1402</f>
        <v>0</v>
      </c>
      <c r="H1402" s="175"/>
      <c r="I1402" s="246">
        <f>IF(D1402&lt;&gt;0,1,0)</f>
        <v>0</v>
      </c>
    </row>
    <row r="1403" spans="1:9" s="22" customFormat="1" ht="18.75" hidden="1" customHeight="1" x14ac:dyDescent="0.3">
      <c r="A1403" s="199"/>
      <c r="B1403" s="124"/>
      <c r="C1403" s="123"/>
      <c r="D1403" s="58"/>
      <c r="E1403" s="42"/>
      <c r="F1403" s="42"/>
      <c r="G1403" s="44"/>
      <c r="H1403" s="175"/>
      <c r="I1403" s="246">
        <f>IF(I1402=1,1,0)</f>
        <v>0</v>
      </c>
    </row>
    <row r="1404" spans="1:9" s="22" customFormat="1" ht="31.5" hidden="1" customHeight="1" x14ac:dyDescent="0.3">
      <c r="A1404" s="199" t="s">
        <v>1420</v>
      </c>
      <c r="B1404" s="122" t="s">
        <v>1421</v>
      </c>
      <c r="C1404" s="123" t="s">
        <v>27</v>
      </c>
      <c r="D1404" s="42"/>
      <c r="E1404" s="42">
        <f>'PS - ESCOLA'!E1404</f>
        <v>58.04</v>
      </c>
      <c r="F1404" s="42">
        <f>E1404*(1+C$1809)</f>
        <v>71.197668000000007</v>
      </c>
      <c r="G1404" s="42">
        <f>D1404*F1404</f>
        <v>0</v>
      </c>
      <c r="H1404" s="175"/>
      <c r="I1404" s="246">
        <f>IF(D1404&lt;&gt;0,1,0)</f>
        <v>0</v>
      </c>
    </row>
    <row r="1405" spans="1:9" s="22" customFormat="1" ht="18.75" hidden="1" customHeight="1" x14ac:dyDescent="0.3">
      <c r="A1405" s="199"/>
      <c r="B1405" s="122"/>
      <c r="C1405" s="123"/>
      <c r="D1405" s="58"/>
      <c r="E1405" s="42"/>
      <c r="F1405" s="42"/>
      <c r="G1405" s="44"/>
      <c r="H1405" s="175"/>
      <c r="I1405" s="246">
        <f>IF(I1404=1,1,0)</f>
        <v>0</v>
      </c>
    </row>
    <row r="1406" spans="1:9" s="22" customFormat="1" ht="18.75" hidden="1" customHeight="1" x14ac:dyDescent="0.3">
      <c r="A1406" s="199" t="s">
        <v>1422</v>
      </c>
      <c r="B1406" s="122" t="s">
        <v>1423</v>
      </c>
      <c r="C1406" s="123" t="s">
        <v>23</v>
      </c>
      <c r="D1406" s="42"/>
      <c r="E1406" s="42">
        <f>'PS - ESCOLA'!E1406</f>
        <v>22.56</v>
      </c>
      <c r="F1406" s="42">
        <f>E1406*(1+C$1809)</f>
        <v>27.674352000000003</v>
      </c>
      <c r="G1406" s="42">
        <f>D1406*F1406</f>
        <v>0</v>
      </c>
      <c r="H1406" s="175"/>
      <c r="I1406" s="246">
        <f>IF(D1406&lt;&gt;0,1,0)</f>
        <v>0</v>
      </c>
    </row>
    <row r="1407" spans="1:9" s="22" customFormat="1" ht="18.75" hidden="1" customHeight="1" x14ac:dyDescent="0.3">
      <c r="A1407" s="199"/>
      <c r="B1407" s="122"/>
      <c r="C1407" s="123"/>
      <c r="D1407" s="58"/>
      <c r="E1407" s="42"/>
      <c r="F1407" s="42"/>
      <c r="G1407" s="44"/>
      <c r="H1407" s="175"/>
      <c r="I1407" s="246">
        <f>IF(I1406=1,1,0)</f>
        <v>0</v>
      </c>
    </row>
    <row r="1408" spans="1:9" s="22" customFormat="1" ht="31.5" hidden="1" customHeight="1" x14ac:dyDescent="0.3">
      <c r="A1408" s="199" t="s">
        <v>1424</v>
      </c>
      <c r="B1408" s="122" t="s">
        <v>1425</v>
      </c>
      <c r="C1408" s="123" t="s">
        <v>23</v>
      </c>
      <c r="D1408" s="42"/>
      <c r="E1408" s="42">
        <f>'PS - ESCOLA'!E1408</f>
        <v>26.32</v>
      </c>
      <c r="F1408" s="42">
        <f>E1408*(1+C$1809)</f>
        <v>32.286744000000006</v>
      </c>
      <c r="G1408" s="42">
        <f>D1408*F1408</f>
        <v>0</v>
      </c>
      <c r="H1408" s="175"/>
      <c r="I1408" s="246">
        <f>IF(D1408&lt;&gt;0,1,0)</f>
        <v>0</v>
      </c>
    </row>
    <row r="1409" spans="1:9" s="22" customFormat="1" ht="18.75" hidden="1" customHeight="1" x14ac:dyDescent="0.3">
      <c r="A1409" s="199"/>
      <c r="B1409" s="122"/>
      <c r="C1409" s="123"/>
      <c r="D1409" s="58"/>
      <c r="E1409" s="42"/>
      <c r="F1409" s="42"/>
      <c r="G1409" s="44"/>
      <c r="H1409" s="175"/>
      <c r="I1409" s="246">
        <f>IF(I1408=1,1,0)</f>
        <v>0</v>
      </c>
    </row>
    <row r="1410" spans="1:9" s="22" customFormat="1" ht="31.5" hidden="1" customHeight="1" x14ac:dyDescent="0.3">
      <c r="A1410" s="199" t="s">
        <v>1426</v>
      </c>
      <c r="B1410" s="122" t="s">
        <v>1427</v>
      </c>
      <c r="C1410" s="123" t="s">
        <v>23</v>
      </c>
      <c r="D1410" s="42"/>
      <c r="E1410" s="42">
        <f>'PS - ESCOLA'!E1410</f>
        <v>44.91</v>
      </c>
      <c r="F1410" s="42">
        <f>E1410*(1+C$1809)</f>
        <v>55.091097000000005</v>
      </c>
      <c r="G1410" s="42">
        <f>D1410*F1410</f>
        <v>0</v>
      </c>
      <c r="H1410" s="175"/>
      <c r="I1410" s="246">
        <f>IF(D1410&lt;&gt;0,1,0)</f>
        <v>0</v>
      </c>
    </row>
    <row r="1411" spans="1:9" s="22" customFormat="1" ht="18.75" hidden="1" customHeight="1" x14ac:dyDescent="0.3">
      <c r="A1411" s="199"/>
      <c r="B1411" s="122"/>
      <c r="C1411" s="123"/>
      <c r="D1411" s="58"/>
      <c r="E1411" s="42"/>
      <c r="F1411" s="42"/>
      <c r="G1411" s="44"/>
      <c r="H1411" s="175"/>
      <c r="I1411" s="246">
        <f>IF(I1410=1,1,0)</f>
        <v>0</v>
      </c>
    </row>
    <row r="1412" spans="1:9" s="22" customFormat="1" ht="31.5" hidden="1" customHeight="1" x14ac:dyDescent="0.3">
      <c r="A1412" s="179" t="s">
        <v>1428</v>
      </c>
      <c r="B1412" s="109" t="s">
        <v>1429</v>
      </c>
      <c r="C1412" s="123" t="s">
        <v>23</v>
      </c>
      <c r="D1412" s="42"/>
      <c r="E1412" s="42">
        <f>'PS - ESCOLA'!E1412</f>
        <v>8.01</v>
      </c>
      <c r="F1412" s="42">
        <f>E1412*(1+C$1809)</f>
        <v>9.8258670000000006</v>
      </c>
      <c r="G1412" s="42">
        <f>D1412*F1412</f>
        <v>0</v>
      </c>
      <c r="H1412" s="175"/>
      <c r="I1412" s="246">
        <f>IF(D1412&lt;&gt;0,1,0)</f>
        <v>0</v>
      </c>
    </row>
    <row r="1413" spans="1:9" s="22" customFormat="1" ht="18.75" hidden="1" customHeight="1" x14ac:dyDescent="0.3">
      <c r="A1413" s="94"/>
      <c r="B1413" s="43"/>
      <c r="C1413" s="41"/>
      <c r="D1413" s="58"/>
      <c r="E1413" s="42"/>
      <c r="F1413" s="42"/>
      <c r="G1413" s="44"/>
      <c r="H1413" s="175"/>
      <c r="I1413" s="246">
        <f>IF(I1412=1,1,0)</f>
        <v>0</v>
      </c>
    </row>
    <row r="1414" spans="1:9" s="22" customFormat="1" ht="18.75" hidden="1" customHeight="1" x14ac:dyDescent="0.3">
      <c r="A1414" s="94" t="s">
        <v>1430</v>
      </c>
      <c r="B1414" s="57" t="s">
        <v>1431</v>
      </c>
      <c r="C1414" s="41"/>
      <c r="D1414" s="58"/>
      <c r="E1414" s="42"/>
      <c r="F1414" s="42"/>
      <c r="G1414" s="44"/>
      <c r="H1414" s="175"/>
      <c r="I1414" s="246">
        <f>IF(D1415&lt;&gt;0,1,IF(D1418&lt;&gt;0,1,IF(D1421&lt;&gt;0,1,IF(D1424&lt;&gt;0,1,IF(D1427&lt;&gt;0,1,IF(D1430&lt;&gt;0,1,0))))))</f>
        <v>0</v>
      </c>
    </row>
    <row r="1415" spans="1:9" s="22" customFormat="1" ht="31.5" hidden="1" customHeight="1" x14ac:dyDescent="0.3">
      <c r="A1415" s="94" t="s">
        <v>1432</v>
      </c>
      <c r="B1415" s="45" t="s">
        <v>1433</v>
      </c>
      <c r="C1415" s="41" t="s">
        <v>27</v>
      </c>
      <c r="D1415" s="42"/>
      <c r="E1415" s="42">
        <f>'PS - ESCOLA'!E1415</f>
        <v>270.58</v>
      </c>
      <c r="F1415" s="42">
        <f>E1415*(1+C$1809)</f>
        <v>331.92048600000004</v>
      </c>
      <c r="G1415" s="42">
        <f>D1415*F1415</f>
        <v>0</v>
      </c>
      <c r="H1415" s="175"/>
      <c r="I1415" s="246">
        <f>IF(D1415&lt;&gt;0,1,0)</f>
        <v>0</v>
      </c>
    </row>
    <row r="1416" spans="1:9" s="22" customFormat="1" ht="94.5" hidden="1" customHeight="1" x14ac:dyDescent="0.3">
      <c r="A1416" s="94"/>
      <c r="B1416" s="43" t="s">
        <v>1434</v>
      </c>
      <c r="C1416" s="41"/>
      <c r="D1416" s="58"/>
      <c r="E1416" s="42"/>
      <c r="F1416" s="42"/>
      <c r="G1416" s="44"/>
      <c r="H1416" s="175"/>
      <c r="I1416" s="246">
        <f>IF(I1415=1,1,0)</f>
        <v>0</v>
      </c>
    </row>
    <row r="1417" spans="1:9" s="22" customFormat="1" ht="18.75" hidden="1" customHeight="1" x14ac:dyDescent="0.3">
      <c r="A1417" s="94"/>
      <c r="B1417" s="57"/>
      <c r="C1417" s="41"/>
      <c r="D1417" s="58"/>
      <c r="E1417" s="42"/>
      <c r="F1417" s="42"/>
      <c r="G1417" s="44"/>
      <c r="H1417" s="175"/>
      <c r="I1417" s="246">
        <f>IF(I1416=1,1,0)</f>
        <v>0</v>
      </c>
    </row>
    <row r="1418" spans="1:9" s="22" customFormat="1" ht="18.75" hidden="1" customHeight="1" x14ac:dyDescent="0.3">
      <c r="A1418" s="94" t="s">
        <v>1435</v>
      </c>
      <c r="B1418" s="45" t="s">
        <v>1436</v>
      </c>
      <c r="C1418" s="41" t="s">
        <v>27</v>
      </c>
      <c r="D1418" s="42"/>
      <c r="E1418" s="42">
        <f>'PS - ESCOLA'!E1418</f>
        <v>77.739999999999995</v>
      </c>
      <c r="F1418" s="42">
        <f>E1418*(1+C$1809)</f>
        <v>95.363658000000001</v>
      </c>
      <c r="G1418" s="42">
        <f>D1418*F1418</f>
        <v>0</v>
      </c>
      <c r="H1418" s="175"/>
      <c r="I1418" s="246">
        <f>IF(D1418&lt;&gt;0,1,0)</f>
        <v>0</v>
      </c>
    </row>
    <row r="1419" spans="1:9" s="22" customFormat="1" ht="63" hidden="1" customHeight="1" x14ac:dyDescent="0.3">
      <c r="A1419" s="94"/>
      <c r="B1419" s="43" t="s">
        <v>1437</v>
      </c>
      <c r="C1419" s="41"/>
      <c r="D1419" s="58"/>
      <c r="E1419" s="42"/>
      <c r="F1419" s="42"/>
      <c r="G1419" s="44"/>
      <c r="H1419" s="175"/>
      <c r="I1419" s="246">
        <f>IF(I1418=1,1,0)</f>
        <v>0</v>
      </c>
    </row>
    <row r="1420" spans="1:9" s="22" customFormat="1" ht="18.75" hidden="1" customHeight="1" x14ac:dyDescent="0.3">
      <c r="A1420" s="94"/>
      <c r="B1420" s="45"/>
      <c r="C1420" s="41"/>
      <c r="D1420" s="58"/>
      <c r="E1420" s="42"/>
      <c r="F1420" s="42"/>
      <c r="G1420" s="44"/>
      <c r="H1420" s="175"/>
      <c r="I1420" s="246">
        <f>IF(I1419=1,1,0)</f>
        <v>0</v>
      </c>
    </row>
    <row r="1421" spans="1:9" s="22" customFormat="1" ht="18.75" hidden="1" customHeight="1" x14ac:dyDescent="0.3">
      <c r="A1421" s="94" t="s">
        <v>1438</v>
      </c>
      <c r="B1421" s="45" t="s">
        <v>1439</v>
      </c>
      <c r="C1421" s="41" t="s">
        <v>27</v>
      </c>
      <c r="D1421" s="42"/>
      <c r="E1421" s="42">
        <f>'PS - ESCOLA'!E1421</f>
        <v>55.09</v>
      </c>
      <c r="F1421" s="42">
        <f>E1421*(1+C$1809)</f>
        <v>67.578903000000011</v>
      </c>
      <c r="G1421" s="42">
        <f>D1421*F1421</f>
        <v>0</v>
      </c>
      <c r="H1421" s="175"/>
      <c r="I1421" s="246">
        <f>IF(D1421&lt;&gt;0,1,0)</f>
        <v>0</v>
      </c>
    </row>
    <row r="1422" spans="1:9" s="22" customFormat="1" ht="47.25" hidden="1" customHeight="1" x14ac:dyDescent="0.3">
      <c r="A1422" s="94"/>
      <c r="B1422" s="43" t="s">
        <v>1440</v>
      </c>
      <c r="C1422" s="41"/>
      <c r="D1422" s="58"/>
      <c r="E1422" s="42"/>
      <c r="F1422" s="42"/>
      <c r="G1422" s="44"/>
      <c r="H1422" s="175"/>
      <c r="I1422" s="246">
        <f>IF(I1421=1,1,0)</f>
        <v>0</v>
      </c>
    </row>
    <row r="1423" spans="1:9" s="22" customFormat="1" ht="18.75" hidden="1" customHeight="1" x14ac:dyDescent="0.3">
      <c r="A1423" s="94"/>
      <c r="B1423" s="43"/>
      <c r="C1423" s="41"/>
      <c r="D1423" s="58"/>
      <c r="E1423" s="42"/>
      <c r="F1423" s="42"/>
      <c r="G1423" s="44"/>
      <c r="H1423" s="175"/>
      <c r="I1423" s="246">
        <f>IF(I1422=1,1,0)</f>
        <v>0</v>
      </c>
    </row>
    <row r="1424" spans="1:9" s="22" customFormat="1" ht="18.75" hidden="1" customHeight="1" x14ac:dyDescent="0.3">
      <c r="A1424" s="94" t="s">
        <v>1441</v>
      </c>
      <c r="B1424" s="45" t="s">
        <v>1442</v>
      </c>
      <c r="C1424" s="41" t="s">
        <v>27</v>
      </c>
      <c r="D1424" s="42"/>
      <c r="E1424" s="42">
        <f>'PS - ESCOLA'!E1424</f>
        <v>17.32</v>
      </c>
      <c r="F1424" s="42">
        <f>E1424*(1+C$1809)</f>
        <v>21.246444000000004</v>
      </c>
      <c r="G1424" s="42">
        <f>D1424*F1424</f>
        <v>0</v>
      </c>
      <c r="H1424" s="175"/>
      <c r="I1424" s="246">
        <f>IF(D1424&lt;&gt;0,1,0)</f>
        <v>0</v>
      </c>
    </row>
    <row r="1425" spans="1:9" s="22" customFormat="1" ht="47.25" hidden="1" customHeight="1" x14ac:dyDescent="0.3">
      <c r="A1425" s="94"/>
      <c r="B1425" s="43" t="s">
        <v>1440</v>
      </c>
      <c r="C1425" s="41"/>
      <c r="D1425" s="58"/>
      <c r="E1425" s="42"/>
      <c r="F1425" s="42"/>
      <c r="G1425" s="44"/>
      <c r="H1425" s="175"/>
      <c r="I1425" s="246">
        <f>IF(I1424=1,1,0)</f>
        <v>0</v>
      </c>
    </row>
    <row r="1426" spans="1:9" s="22" customFormat="1" ht="18.75" hidden="1" customHeight="1" x14ac:dyDescent="0.3">
      <c r="A1426" s="94"/>
      <c r="B1426" s="43"/>
      <c r="C1426" s="41"/>
      <c r="D1426" s="58"/>
      <c r="E1426" s="42"/>
      <c r="F1426" s="42"/>
      <c r="G1426" s="44"/>
      <c r="H1426" s="175"/>
      <c r="I1426" s="246">
        <f>IF(I1425=1,1,0)</f>
        <v>0</v>
      </c>
    </row>
    <row r="1427" spans="1:9" s="22" customFormat="1" ht="18.75" hidden="1" customHeight="1" x14ac:dyDescent="0.3">
      <c r="A1427" s="94" t="s">
        <v>1443</v>
      </c>
      <c r="B1427" s="45" t="s">
        <v>1444</v>
      </c>
      <c r="C1427" s="41" t="s">
        <v>27</v>
      </c>
      <c r="D1427" s="42"/>
      <c r="E1427" s="42">
        <f>'PS - ESCOLA'!E1427</f>
        <v>50.99</v>
      </c>
      <c r="F1427" s="42">
        <f>E1427*(1+C$1809)</f>
        <v>62.549433000000008</v>
      </c>
      <c r="G1427" s="42">
        <f>D1427*F1427</f>
        <v>0</v>
      </c>
      <c r="H1427" s="175"/>
      <c r="I1427" s="246">
        <f>IF(D1427&lt;&gt;0,1,0)</f>
        <v>0</v>
      </c>
    </row>
    <row r="1428" spans="1:9" s="22" customFormat="1" ht="63" hidden="1" customHeight="1" x14ac:dyDescent="0.3">
      <c r="A1428" s="94"/>
      <c r="B1428" s="43" t="s">
        <v>1445</v>
      </c>
      <c r="C1428" s="41"/>
      <c r="D1428" s="58"/>
      <c r="E1428" s="42"/>
      <c r="F1428" s="42"/>
      <c r="G1428" s="44"/>
      <c r="H1428" s="175"/>
      <c r="I1428" s="246">
        <f>IF(I1427=1,1,0)</f>
        <v>0</v>
      </c>
    </row>
    <row r="1429" spans="1:9" s="22" customFormat="1" ht="18.75" hidden="1" customHeight="1" x14ac:dyDescent="0.3">
      <c r="A1429" s="94"/>
      <c r="B1429" s="43"/>
      <c r="C1429" s="41"/>
      <c r="D1429" s="58"/>
      <c r="E1429" s="42"/>
      <c r="F1429" s="42"/>
      <c r="G1429" s="44"/>
      <c r="H1429" s="175"/>
      <c r="I1429" s="246">
        <f>IF(I1428=1,1,0)</f>
        <v>0</v>
      </c>
    </row>
    <row r="1430" spans="1:9" s="22" customFormat="1" ht="18.75" hidden="1" customHeight="1" x14ac:dyDescent="0.3">
      <c r="A1430" s="94" t="s">
        <v>1446</v>
      </c>
      <c r="B1430" s="45" t="s">
        <v>1447</v>
      </c>
      <c r="C1430" s="41" t="s">
        <v>27</v>
      </c>
      <c r="D1430" s="42"/>
      <c r="E1430" s="42">
        <f>'PS - ESCOLA'!E1430</f>
        <v>64.33</v>
      </c>
      <c r="F1430" s="42">
        <f>E1430*(1+C$1809)</f>
        <v>78.913611000000003</v>
      </c>
      <c r="G1430" s="42">
        <f>D1430*F1430</f>
        <v>0</v>
      </c>
      <c r="H1430" s="175"/>
      <c r="I1430" s="246">
        <f>IF(D1430&lt;&gt;0,1,0)</f>
        <v>0</v>
      </c>
    </row>
    <row r="1431" spans="1:9" s="22" customFormat="1" ht="63" hidden="1" customHeight="1" x14ac:dyDescent="0.3">
      <c r="A1431" s="94"/>
      <c r="B1431" s="43" t="s">
        <v>1448</v>
      </c>
      <c r="C1431" s="41"/>
      <c r="D1431" s="58"/>
      <c r="E1431" s="42"/>
      <c r="F1431" s="42"/>
      <c r="G1431" s="44"/>
      <c r="H1431" s="175"/>
      <c r="I1431" s="246">
        <f>IF(I1430=1,1,0)</f>
        <v>0</v>
      </c>
    </row>
    <row r="1432" spans="1:9" s="22" customFormat="1" ht="18.75" hidden="1" customHeight="1" x14ac:dyDescent="0.3">
      <c r="A1432" s="94"/>
      <c r="B1432" s="45"/>
      <c r="C1432" s="41"/>
      <c r="D1432" s="58"/>
      <c r="E1432" s="42"/>
      <c r="F1432" s="42"/>
      <c r="G1432" s="44"/>
      <c r="H1432" s="175"/>
      <c r="I1432" s="246">
        <f>IF(I1431=1,1,0)</f>
        <v>0</v>
      </c>
    </row>
    <row r="1433" spans="1:9" s="22" customFormat="1" ht="18.75" hidden="1" customHeight="1" x14ac:dyDescent="0.3">
      <c r="A1433" s="94" t="s">
        <v>1449</v>
      </c>
      <c r="B1433" s="57" t="s">
        <v>1450</v>
      </c>
      <c r="C1433" s="41"/>
      <c r="D1433" s="58"/>
      <c r="E1433" s="42"/>
      <c r="F1433" s="42"/>
      <c r="G1433" s="44"/>
      <c r="H1433" s="175"/>
      <c r="I1433" s="246">
        <f>IF(D1436&lt;&gt;0,1,IF(D1438&lt;&gt;0,1,IF(D1440&lt;&gt;0,1,IF(D1442&lt;&gt;0,1,0))))</f>
        <v>0</v>
      </c>
    </row>
    <row r="1434" spans="1:9" s="22" customFormat="1" ht="173.25" hidden="1" customHeight="1" x14ac:dyDescent="0.3">
      <c r="A1434" s="94"/>
      <c r="B1434" s="43" t="s">
        <v>1451</v>
      </c>
      <c r="C1434" s="41"/>
      <c r="D1434" s="58"/>
      <c r="E1434" s="42"/>
      <c r="F1434" s="42"/>
      <c r="G1434" s="44"/>
      <c r="H1434" s="175"/>
      <c r="I1434" s="246">
        <f>IF(I1433=1,1,0)</f>
        <v>0</v>
      </c>
    </row>
    <row r="1435" spans="1:9" s="22" customFormat="1" ht="18.75" hidden="1" customHeight="1" x14ac:dyDescent="0.3">
      <c r="A1435" s="94"/>
      <c r="B1435" s="43"/>
      <c r="C1435" s="41"/>
      <c r="D1435" s="58"/>
      <c r="E1435" s="42"/>
      <c r="F1435" s="42"/>
      <c r="G1435" s="44"/>
      <c r="H1435" s="175"/>
      <c r="I1435" s="246">
        <f>IF(I1434=1,1,0)</f>
        <v>0</v>
      </c>
    </row>
    <row r="1436" spans="1:9" s="22" customFormat="1" ht="18.75" hidden="1" customHeight="1" x14ac:dyDescent="0.3">
      <c r="A1436" s="94" t="s">
        <v>1452</v>
      </c>
      <c r="B1436" s="45" t="s">
        <v>1453</v>
      </c>
      <c r="C1436" s="41" t="s">
        <v>27</v>
      </c>
      <c r="D1436" s="42"/>
      <c r="E1436" s="42">
        <f>'PS - ESCOLA'!E1436</f>
        <v>2638.78</v>
      </c>
      <c r="F1436" s="42">
        <f>E1436*(1+C$1809)</f>
        <v>3236.9914260000005</v>
      </c>
      <c r="G1436" s="42">
        <f>D1436*F1436</f>
        <v>0</v>
      </c>
      <c r="H1436" s="183"/>
      <c r="I1436" s="246">
        <f>IF(D1436&lt;&gt;0,1,0)</f>
        <v>0</v>
      </c>
    </row>
    <row r="1437" spans="1:9" s="22" customFormat="1" ht="18.75" hidden="1" customHeight="1" x14ac:dyDescent="0.3">
      <c r="A1437" s="94"/>
      <c r="B1437" s="45"/>
      <c r="C1437" s="41"/>
      <c r="D1437" s="58"/>
      <c r="E1437" s="83"/>
      <c r="F1437" s="83"/>
      <c r="G1437" s="44"/>
      <c r="H1437" s="175"/>
      <c r="I1437" s="246">
        <f>IF(I1436=1,1,0)</f>
        <v>0</v>
      </c>
    </row>
    <row r="1438" spans="1:9" s="22" customFormat="1" ht="18.75" hidden="1" customHeight="1" x14ac:dyDescent="0.3">
      <c r="A1438" s="94" t="s">
        <v>1454</v>
      </c>
      <c r="B1438" s="45" t="s">
        <v>1455</v>
      </c>
      <c r="C1438" s="41" t="s">
        <v>27</v>
      </c>
      <c r="D1438" s="42"/>
      <c r="E1438" s="42">
        <f>'PS - ESCOLA'!E1438</f>
        <v>6173.8</v>
      </c>
      <c r="F1438" s="42">
        <f>E1438*(1+C$1809)</f>
        <v>7573.4004600000007</v>
      </c>
      <c r="G1438" s="42">
        <f>D1438*F1438</f>
        <v>0</v>
      </c>
      <c r="H1438" s="183"/>
      <c r="I1438" s="246">
        <f>IF(D1438&lt;&gt;0,1,0)</f>
        <v>0</v>
      </c>
    </row>
    <row r="1439" spans="1:9" s="22" customFormat="1" ht="18.75" hidden="1" customHeight="1" x14ac:dyDescent="0.3">
      <c r="A1439" s="94"/>
      <c r="B1439" s="45"/>
      <c r="C1439" s="41"/>
      <c r="D1439" s="58"/>
      <c r="E1439" s="83"/>
      <c r="F1439" s="83"/>
      <c r="G1439" s="44"/>
      <c r="H1439" s="175"/>
      <c r="I1439" s="246">
        <f>IF(I1438=1,1,0)</f>
        <v>0</v>
      </c>
    </row>
    <row r="1440" spans="1:9" s="22" customFormat="1" ht="18.75" hidden="1" customHeight="1" x14ac:dyDescent="0.3">
      <c r="A1440" s="94" t="s">
        <v>1456</v>
      </c>
      <c r="B1440" s="45" t="s">
        <v>1457</v>
      </c>
      <c r="C1440" s="41" t="s">
        <v>27</v>
      </c>
      <c r="D1440" s="42"/>
      <c r="E1440" s="42">
        <f>'PS - ESCOLA'!E1440</f>
        <v>3258.56</v>
      </c>
      <c r="F1440" s="42">
        <f>E1440*(1+C$1809)</f>
        <v>3997.2755520000005</v>
      </c>
      <c r="G1440" s="42">
        <f>D1440*F1440</f>
        <v>0</v>
      </c>
      <c r="H1440" s="183"/>
      <c r="I1440" s="246">
        <f>IF(D1440&lt;&gt;0,1,0)</f>
        <v>0</v>
      </c>
    </row>
    <row r="1441" spans="1:9" s="22" customFormat="1" ht="18.75" hidden="1" customHeight="1" x14ac:dyDescent="0.3">
      <c r="A1441" s="94"/>
      <c r="B1441" s="45"/>
      <c r="C1441" s="41"/>
      <c r="D1441" s="58"/>
      <c r="E1441" s="83"/>
      <c r="F1441" s="83"/>
      <c r="G1441" s="44"/>
      <c r="H1441" s="175"/>
      <c r="I1441" s="246">
        <f>IF(I1440=1,1,0)</f>
        <v>0</v>
      </c>
    </row>
    <row r="1442" spans="1:9" s="22" customFormat="1" ht="18.75" hidden="1" customHeight="1" x14ac:dyDescent="0.3">
      <c r="A1442" s="94" t="s">
        <v>1458</v>
      </c>
      <c r="B1442" s="45" t="s">
        <v>1459</v>
      </c>
      <c r="C1442" s="41" t="s">
        <v>27</v>
      </c>
      <c r="D1442" s="42"/>
      <c r="E1442" s="42">
        <f>'PS - ESCOLA'!E1442</f>
        <v>8728.93</v>
      </c>
      <c r="F1442" s="42">
        <f>E1442*(1+C$1809)</f>
        <v>10707.778431000001</v>
      </c>
      <c r="G1442" s="42">
        <f>D1442*F1442</f>
        <v>0</v>
      </c>
      <c r="H1442" s="183"/>
      <c r="I1442" s="246">
        <f>IF(D1442&lt;&gt;0,1,0)</f>
        <v>0</v>
      </c>
    </row>
    <row r="1443" spans="1:9" s="22" customFormat="1" ht="18" customHeight="1" x14ac:dyDescent="0.25">
      <c r="A1443" s="223" t="s">
        <v>1968</v>
      </c>
      <c r="B1443" s="224"/>
      <c r="C1443" s="217"/>
      <c r="D1443" s="217"/>
      <c r="E1443" s="209" t="s">
        <v>67</v>
      </c>
      <c r="F1443" s="217"/>
      <c r="G1443" s="66">
        <f>SUM(G1382:G1442)</f>
        <v>0</v>
      </c>
      <c r="H1443" s="175"/>
      <c r="I1443" s="245" t="s">
        <v>1973</v>
      </c>
    </row>
    <row r="1444" spans="1:9" s="22" customFormat="1" ht="18.75" customHeight="1" x14ac:dyDescent="0.25">
      <c r="A1444" s="172">
        <v>200000</v>
      </c>
      <c r="B1444" s="228" t="s">
        <v>1460</v>
      </c>
      <c r="C1444" s="208"/>
      <c r="D1444" s="233"/>
      <c r="E1444" s="231"/>
      <c r="F1444" s="231"/>
      <c r="G1444" s="232"/>
      <c r="H1444" s="175"/>
      <c r="I1444" s="245" t="s">
        <v>1973</v>
      </c>
    </row>
    <row r="1445" spans="1:9" s="22" customFormat="1" ht="18.75" customHeight="1" x14ac:dyDescent="0.25">
      <c r="A1445" s="200">
        <v>200100</v>
      </c>
      <c r="B1445" s="57" t="s">
        <v>337</v>
      </c>
      <c r="C1445" s="69"/>
      <c r="D1445" s="58"/>
      <c r="E1445" s="42"/>
      <c r="F1445" s="42"/>
      <c r="G1445" s="44"/>
      <c r="H1445" s="175"/>
      <c r="I1445" s="246">
        <f>IF(D1446&lt;&gt;0,1,IF(D1449&lt;&gt;0,1,IF(D1452&lt;&gt;0,1,IF(D1455&lt;&gt;0,1,IF(D1458&lt;&gt;0,1,IF(D1461&lt;&gt;0,1,0))))))</f>
        <v>1</v>
      </c>
    </row>
    <row r="1446" spans="1:9" s="22" customFormat="1" ht="21" hidden="1" customHeight="1" x14ac:dyDescent="0.3">
      <c r="A1446" s="94" t="s">
        <v>1461</v>
      </c>
      <c r="B1446" s="45" t="s">
        <v>18</v>
      </c>
      <c r="C1446" s="41" t="s">
        <v>31</v>
      </c>
      <c r="D1446" s="42"/>
      <c r="E1446" s="42">
        <f>'PS - ESCOLA'!E1446</f>
        <v>9.5399999999999991</v>
      </c>
      <c r="F1446" s="42">
        <f>E1446*(1+C$1809)</f>
        <v>11.702718000000001</v>
      </c>
      <c r="G1446" s="42">
        <f>D1446*F1446</f>
        <v>0</v>
      </c>
      <c r="H1446" s="175"/>
      <c r="I1446" s="246">
        <f>IF(D1446&lt;&gt;0,1,0)</f>
        <v>0</v>
      </c>
    </row>
    <row r="1447" spans="1:9" s="22" customFormat="1" ht="94.5" hidden="1" customHeight="1" x14ac:dyDescent="0.3">
      <c r="A1447" s="94"/>
      <c r="B1447" s="43" t="s">
        <v>20</v>
      </c>
      <c r="C1447" s="41"/>
      <c r="D1447" s="58"/>
      <c r="E1447" s="42"/>
      <c r="F1447" s="42"/>
      <c r="G1447" s="44"/>
      <c r="H1447" s="175"/>
      <c r="I1447" s="246">
        <f>IF(I1446=1,1,0)</f>
        <v>0</v>
      </c>
    </row>
    <row r="1448" spans="1:9" s="22" customFormat="1" ht="18.75" hidden="1" customHeight="1" x14ac:dyDescent="0.3">
      <c r="A1448" s="94"/>
      <c r="B1448" s="43"/>
      <c r="C1448" s="41"/>
      <c r="D1448" s="58"/>
      <c r="E1448" s="42"/>
      <c r="F1448" s="42"/>
      <c r="G1448" s="44"/>
      <c r="H1448" s="175"/>
      <c r="I1448" s="246">
        <f>IF(I1447=1,1,0)</f>
        <v>0</v>
      </c>
    </row>
    <row r="1449" spans="1:9" s="22" customFormat="1" ht="21" hidden="1" customHeight="1" x14ac:dyDescent="0.3">
      <c r="A1449" s="94" t="s">
        <v>1462</v>
      </c>
      <c r="B1449" s="45" t="s">
        <v>208</v>
      </c>
      <c r="C1449" s="41" t="s">
        <v>31</v>
      </c>
      <c r="D1449" s="42"/>
      <c r="E1449" s="42">
        <f>'PS - ESCOLA'!E1449</f>
        <v>22.72</v>
      </c>
      <c r="F1449" s="42">
        <f>E1449*(1+C$1809)</f>
        <v>27.870624000000003</v>
      </c>
      <c r="G1449" s="42">
        <f>D1449*F1449</f>
        <v>0</v>
      </c>
      <c r="H1449" s="175"/>
      <c r="I1449" s="246">
        <f>IF(D1449&lt;&gt;0,1,0)</f>
        <v>0</v>
      </c>
    </row>
    <row r="1450" spans="1:9" s="22" customFormat="1" ht="49.5" hidden="1" customHeight="1" x14ac:dyDescent="0.3">
      <c r="A1450" s="94"/>
      <c r="B1450" s="43" t="s">
        <v>209</v>
      </c>
      <c r="C1450" s="41"/>
      <c r="D1450" s="58"/>
      <c r="E1450" s="42"/>
      <c r="F1450" s="42"/>
      <c r="G1450" s="44"/>
      <c r="H1450" s="175"/>
      <c r="I1450" s="246">
        <f>IF(I1449=1,1,0)</f>
        <v>0</v>
      </c>
    </row>
    <row r="1451" spans="1:9" s="22" customFormat="1" ht="18.75" hidden="1" customHeight="1" x14ac:dyDescent="0.3">
      <c r="A1451" s="94"/>
      <c r="B1451" s="45"/>
      <c r="C1451" s="41"/>
      <c r="D1451" s="58"/>
      <c r="E1451" s="42"/>
      <c r="F1451" s="42"/>
      <c r="G1451" s="44"/>
      <c r="H1451" s="175"/>
      <c r="I1451" s="246">
        <f>IF(I1450=1,1,0)</f>
        <v>0</v>
      </c>
    </row>
    <row r="1452" spans="1:9" s="22" customFormat="1" ht="21" hidden="1" customHeight="1" x14ac:dyDescent="0.3">
      <c r="A1452" s="94" t="s">
        <v>1463</v>
      </c>
      <c r="B1452" s="45" t="s">
        <v>243</v>
      </c>
      <c r="C1452" s="41" t="s">
        <v>31</v>
      </c>
      <c r="D1452" s="42"/>
      <c r="E1452" s="42">
        <f>'PS - ESCOLA'!E1452</f>
        <v>58.52</v>
      </c>
      <c r="F1452" s="42">
        <f>E1452*(1+C$1809)</f>
        <v>71.786484000000016</v>
      </c>
      <c r="G1452" s="42">
        <f>D1452*F1452</f>
        <v>0</v>
      </c>
      <c r="H1452" s="175"/>
      <c r="I1452" s="246">
        <f>IF(D1452&lt;&gt;0,1,0)</f>
        <v>0</v>
      </c>
    </row>
    <row r="1453" spans="1:9" s="22" customFormat="1" ht="47.25" hidden="1" customHeight="1" x14ac:dyDescent="0.3">
      <c r="A1453" s="94"/>
      <c r="B1453" s="43" t="s">
        <v>1464</v>
      </c>
      <c r="C1453" s="41"/>
      <c r="D1453" s="58"/>
      <c r="E1453" s="42"/>
      <c r="F1453" s="42"/>
      <c r="G1453" s="44"/>
      <c r="H1453" s="175"/>
      <c r="I1453" s="246">
        <f>IF(I1452=1,1,0)</f>
        <v>0</v>
      </c>
    </row>
    <row r="1454" spans="1:9" s="22" customFormat="1" ht="18.75" hidden="1" customHeight="1" x14ac:dyDescent="0.3">
      <c r="A1454" s="94"/>
      <c r="B1454" s="43"/>
      <c r="C1454" s="41"/>
      <c r="D1454" s="58"/>
      <c r="E1454" s="42"/>
      <c r="F1454" s="42"/>
      <c r="G1454" s="44"/>
      <c r="H1454" s="175"/>
      <c r="I1454" s="246">
        <f>IF(I1453=1,1,0)</f>
        <v>0</v>
      </c>
    </row>
    <row r="1455" spans="1:9" s="22" customFormat="1" ht="21" hidden="1" customHeight="1" x14ac:dyDescent="0.3">
      <c r="A1455" s="94" t="s">
        <v>1465</v>
      </c>
      <c r="B1455" s="45" t="s">
        <v>1466</v>
      </c>
      <c r="C1455" s="41" t="s">
        <v>31</v>
      </c>
      <c r="D1455" s="42"/>
      <c r="E1455" s="42">
        <f>'PS - ESCOLA'!E1455</f>
        <v>57.37</v>
      </c>
      <c r="F1455" s="42">
        <f>E1455*(1+C$1809)</f>
        <v>70.375779000000009</v>
      </c>
      <c r="G1455" s="42">
        <f>D1455*F1455</f>
        <v>0</v>
      </c>
      <c r="H1455" s="175"/>
      <c r="I1455" s="246">
        <f>IF(D1455&lt;&gt;0,1,0)</f>
        <v>0</v>
      </c>
    </row>
    <row r="1456" spans="1:9" s="22" customFormat="1" ht="47.25" hidden="1" customHeight="1" x14ac:dyDescent="0.3">
      <c r="A1456" s="94"/>
      <c r="B1456" s="43" t="s">
        <v>1467</v>
      </c>
      <c r="C1456" s="41"/>
      <c r="D1456" s="58"/>
      <c r="E1456" s="42"/>
      <c r="F1456" s="42"/>
      <c r="G1456" s="44"/>
      <c r="H1456" s="175"/>
      <c r="I1456" s="246">
        <f>IF(I1455=1,1,0)</f>
        <v>0</v>
      </c>
    </row>
    <row r="1457" spans="1:9" s="22" customFormat="1" ht="18.75" hidden="1" customHeight="1" x14ac:dyDescent="0.3">
      <c r="A1457" s="94"/>
      <c r="B1457" s="43"/>
      <c r="C1457" s="41"/>
      <c r="D1457" s="58"/>
      <c r="E1457" s="42"/>
      <c r="F1457" s="42"/>
      <c r="G1457" s="44"/>
      <c r="H1457" s="175"/>
      <c r="I1457" s="246">
        <f>IF(I1456=1,1,0)</f>
        <v>0</v>
      </c>
    </row>
    <row r="1458" spans="1:9" s="22" customFormat="1" ht="31.5" customHeight="1" x14ac:dyDescent="0.25">
      <c r="A1458" s="198">
        <v>200105</v>
      </c>
      <c r="B1458" s="45" t="s">
        <v>1468</v>
      </c>
      <c r="C1458" s="41" t="s">
        <v>31</v>
      </c>
      <c r="D1458" s="42">
        <v>660.6</v>
      </c>
      <c r="E1458" s="42"/>
      <c r="F1458" s="42">
        <f>E1458*(1+C$1809)</f>
        <v>0</v>
      </c>
      <c r="G1458" s="42">
        <f>D1458*F1458</f>
        <v>0</v>
      </c>
      <c r="H1458" s="176" t="s">
        <v>1962</v>
      </c>
      <c r="I1458" s="246">
        <f>IF(D1458&lt;&gt;0,1,0)</f>
        <v>1</v>
      </c>
    </row>
    <row r="1459" spans="1:9" s="22" customFormat="1" ht="94.5" customHeight="1" x14ac:dyDescent="0.25">
      <c r="A1459" s="198"/>
      <c r="B1459" s="43" t="s">
        <v>1469</v>
      </c>
      <c r="C1459" s="41"/>
      <c r="D1459" s="58"/>
      <c r="E1459" s="42"/>
      <c r="F1459" s="42"/>
      <c r="G1459" s="44"/>
      <c r="H1459" s="175"/>
      <c r="I1459" s="246">
        <f>IF(I1458=1,1,0)</f>
        <v>1</v>
      </c>
    </row>
    <row r="1460" spans="1:9" s="22" customFormat="1" ht="18.75" customHeight="1" x14ac:dyDescent="0.25">
      <c r="A1460" s="198"/>
      <c r="B1460" s="43"/>
      <c r="C1460" s="41"/>
      <c r="D1460" s="58"/>
      <c r="E1460" s="42"/>
      <c r="F1460" s="42"/>
      <c r="G1460" s="44"/>
      <c r="H1460" s="175"/>
      <c r="I1460" s="246">
        <f>IF(I1459=1,1,0)</f>
        <v>1</v>
      </c>
    </row>
    <row r="1461" spans="1:9" s="22" customFormat="1" ht="31.5" customHeight="1" x14ac:dyDescent="0.25">
      <c r="A1461" s="198">
        <v>200106</v>
      </c>
      <c r="B1461" s="125" t="s">
        <v>1470</v>
      </c>
      <c r="C1461" s="41" t="s">
        <v>23</v>
      </c>
      <c r="D1461" s="42">
        <v>431.66</v>
      </c>
      <c r="E1461" s="42"/>
      <c r="F1461" s="42">
        <f>E1461*(1+C$1809)</f>
        <v>0</v>
      </c>
      <c r="G1461" s="42">
        <f>D1461*F1461</f>
        <v>0</v>
      </c>
      <c r="H1461" s="176" t="s">
        <v>1962</v>
      </c>
      <c r="I1461" s="246">
        <f>IF(D1461&lt;&gt;0,1,0)</f>
        <v>1</v>
      </c>
    </row>
    <row r="1462" spans="1:9" s="22" customFormat="1" ht="78.75" customHeight="1" x14ac:dyDescent="0.25">
      <c r="A1462" s="198"/>
      <c r="B1462" s="126" t="s">
        <v>1471</v>
      </c>
      <c r="C1462" s="41"/>
      <c r="D1462" s="58"/>
      <c r="E1462" s="42"/>
      <c r="F1462" s="42"/>
      <c r="G1462" s="44"/>
      <c r="H1462" s="175"/>
      <c r="I1462" s="246">
        <f>IF(I1461=1,1,0)</f>
        <v>1</v>
      </c>
    </row>
    <row r="1463" spans="1:9" s="22" customFormat="1" ht="18.75" customHeight="1" x14ac:dyDescent="0.25">
      <c r="A1463" s="198"/>
      <c r="B1463" s="126"/>
      <c r="C1463" s="41"/>
      <c r="D1463" s="58"/>
      <c r="E1463" s="42"/>
      <c r="F1463" s="42"/>
      <c r="G1463" s="44"/>
      <c r="H1463" s="175"/>
      <c r="I1463" s="246">
        <f>IF(I1462=1,1,0)</f>
        <v>1</v>
      </c>
    </row>
    <row r="1464" spans="1:9" s="22" customFormat="1" ht="18.75" customHeight="1" x14ac:dyDescent="0.25">
      <c r="A1464" s="198">
        <v>200200</v>
      </c>
      <c r="B1464" s="127" t="s">
        <v>1472</v>
      </c>
      <c r="C1464" s="41"/>
      <c r="D1464" s="58"/>
      <c r="E1464" s="42"/>
      <c r="F1464" s="42"/>
      <c r="G1464" s="44"/>
      <c r="H1464" s="175"/>
      <c r="I1464" s="246">
        <f>IF(D1467&lt;&gt;0,1,IF(D1469&lt;&gt;0,1,IF(D1471&lt;&gt;0,1,IF(D1473&lt;&gt;0,1,0))))</f>
        <v>1</v>
      </c>
    </row>
    <row r="1465" spans="1:9" s="22" customFormat="1" ht="315" customHeight="1" x14ac:dyDescent="0.25">
      <c r="A1465" s="198"/>
      <c r="B1465" s="43" t="s">
        <v>1473</v>
      </c>
      <c r="C1465" s="41"/>
      <c r="D1465" s="58"/>
      <c r="E1465" s="42"/>
      <c r="F1465" s="42"/>
      <c r="G1465" s="44"/>
      <c r="H1465" s="175"/>
      <c r="I1465" s="246">
        <f>IF(I1464=1,1,0)</f>
        <v>1</v>
      </c>
    </row>
    <row r="1466" spans="1:9" s="22" customFormat="1" ht="18.75" customHeight="1" x14ac:dyDescent="0.25">
      <c r="A1466" s="198"/>
      <c r="B1466" s="127"/>
      <c r="C1466" s="41"/>
      <c r="D1466" s="58"/>
      <c r="E1466" s="42"/>
      <c r="F1466" s="42"/>
      <c r="G1466" s="44"/>
      <c r="H1466" s="175"/>
      <c r="I1466" s="246">
        <f>IF(I1465=1,1,0)</f>
        <v>1</v>
      </c>
    </row>
    <row r="1467" spans="1:9" s="22" customFormat="1" ht="31.5" hidden="1" customHeight="1" x14ac:dyDescent="0.3">
      <c r="A1467" s="94" t="s">
        <v>1474</v>
      </c>
      <c r="B1467" s="45" t="s">
        <v>1475</v>
      </c>
      <c r="C1467" s="41" t="s">
        <v>23</v>
      </c>
      <c r="D1467" s="42"/>
      <c r="E1467" s="42">
        <f>'PS - ESCOLA'!E1467</f>
        <v>336.36</v>
      </c>
      <c r="F1467" s="42">
        <f>E1467*(1+C$1809)</f>
        <v>412.61281200000008</v>
      </c>
      <c r="G1467" s="42">
        <f>D1467*F1467</f>
        <v>0</v>
      </c>
      <c r="H1467" s="175"/>
      <c r="I1467" s="246">
        <f>IF(D1467&lt;&gt;0,1,0)</f>
        <v>0</v>
      </c>
    </row>
    <row r="1468" spans="1:9" s="22" customFormat="1" ht="18.75" hidden="1" customHeight="1" x14ac:dyDescent="0.3">
      <c r="A1468" s="94"/>
      <c r="B1468" s="43"/>
      <c r="C1468" s="41"/>
      <c r="D1468" s="58"/>
      <c r="E1468" s="42"/>
      <c r="F1468" s="42"/>
      <c r="G1468" s="44"/>
      <c r="H1468" s="175"/>
      <c r="I1468" s="246">
        <f>IF(I1467=1,1,0)</f>
        <v>0</v>
      </c>
    </row>
    <row r="1469" spans="1:9" s="22" customFormat="1" ht="31.5" hidden="1" customHeight="1" x14ac:dyDescent="0.3">
      <c r="A1469" s="94" t="s">
        <v>1476</v>
      </c>
      <c r="B1469" s="45" t="s">
        <v>1477</v>
      </c>
      <c r="C1469" s="41" t="s">
        <v>23</v>
      </c>
      <c r="D1469" s="42"/>
      <c r="E1469" s="42">
        <f>'PS - ESCOLA'!E1469</f>
        <v>517.34</v>
      </c>
      <c r="F1469" s="42">
        <f>E1469*(1+C$1809)</f>
        <v>634.62097800000015</v>
      </c>
      <c r="G1469" s="42">
        <f>D1469*F1469</f>
        <v>0</v>
      </c>
      <c r="H1469" s="175"/>
      <c r="I1469" s="246">
        <f>IF(D1469&lt;&gt;0,1,0)</f>
        <v>0</v>
      </c>
    </row>
    <row r="1470" spans="1:9" s="22" customFormat="1" ht="18.75" hidden="1" customHeight="1" x14ac:dyDescent="0.3">
      <c r="A1470" s="94"/>
      <c r="B1470" s="43"/>
      <c r="C1470" s="41"/>
      <c r="D1470" s="58"/>
      <c r="E1470" s="42"/>
      <c r="F1470" s="42"/>
      <c r="G1470" s="44"/>
      <c r="H1470" s="183"/>
      <c r="I1470" s="246">
        <f>IF(I1469=1,1,0)</f>
        <v>0</v>
      </c>
    </row>
    <row r="1471" spans="1:9" s="22" customFormat="1" ht="31.5" hidden="1" customHeight="1" x14ac:dyDescent="0.3">
      <c r="A1471" s="94" t="s">
        <v>1478</v>
      </c>
      <c r="B1471" s="45" t="s">
        <v>1479</v>
      </c>
      <c r="C1471" s="41" t="s">
        <v>23</v>
      </c>
      <c r="D1471" s="42"/>
      <c r="E1471" s="42">
        <f>'PS - ESCOLA'!E1471</f>
        <v>723.93</v>
      </c>
      <c r="F1471" s="42">
        <f>E1471*(1+C$1809)</f>
        <v>888.04493100000002</v>
      </c>
      <c r="G1471" s="42">
        <f>D1471*F1471</f>
        <v>0</v>
      </c>
      <c r="H1471" s="175"/>
      <c r="I1471" s="246">
        <f>IF(D1471&lt;&gt;0,1,0)</f>
        <v>0</v>
      </c>
    </row>
    <row r="1472" spans="1:9" s="22" customFormat="1" ht="18.75" hidden="1" customHeight="1" x14ac:dyDescent="0.3">
      <c r="A1472" s="94"/>
      <c r="B1472" s="43"/>
      <c r="C1472" s="41"/>
      <c r="D1472" s="58"/>
      <c r="E1472" s="42"/>
      <c r="F1472" s="42"/>
      <c r="G1472" s="44"/>
      <c r="H1472" s="175"/>
      <c r="I1472" s="246">
        <f>IF(I1471=1,1,0)</f>
        <v>0</v>
      </c>
    </row>
    <row r="1473" spans="1:9" s="22" customFormat="1" ht="31.15" customHeight="1" x14ac:dyDescent="0.25">
      <c r="A1473" s="94" t="s">
        <v>1480</v>
      </c>
      <c r="B1473" s="45" t="s">
        <v>1481</v>
      </c>
      <c r="C1473" s="41" t="s">
        <v>19</v>
      </c>
      <c r="D1473" s="42">
        <v>8.6999999999999993</v>
      </c>
      <c r="E1473" s="42"/>
      <c r="F1473" s="42">
        <f>E1473*(1+C$1809)</f>
        <v>0</v>
      </c>
      <c r="G1473" s="42">
        <f>D1473*F1473</f>
        <v>0</v>
      </c>
      <c r="H1473" s="176" t="s">
        <v>1962</v>
      </c>
      <c r="I1473" s="246">
        <f>IF(D1473&lt;&gt;0,1,0)</f>
        <v>1</v>
      </c>
    </row>
    <row r="1474" spans="1:9" s="22" customFormat="1" ht="141.75" customHeight="1" x14ac:dyDescent="0.25">
      <c r="A1474" s="94"/>
      <c r="B1474" s="43" t="s">
        <v>1482</v>
      </c>
      <c r="C1474" s="41"/>
      <c r="D1474" s="58"/>
      <c r="E1474" s="42"/>
      <c r="F1474" s="42"/>
      <c r="G1474" s="44"/>
      <c r="H1474" s="175"/>
      <c r="I1474" s="246">
        <f>IF(I1473=1,1,0)</f>
        <v>1</v>
      </c>
    </row>
    <row r="1475" spans="1:9" s="22" customFormat="1" ht="18.75" customHeight="1" x14ac:dyDescent="0.25">
      <c r="A1475" s="94"/>
      <c r="B1475" s="43"/>
      <c r="C1475" s="41"/>
      <c r="D1475" s="58"/>
      <c r="E1475" s="42"/>
      <c r="F1475" s="42"/>
      <c r="G1475" s="44"/>
      <c r="H1475" s="175"/>
      <c r="I1475" s="246">
        <f>IF(I1474=1,1,0)</f>
        <v>1</v>
      </c>
    </row>
    <row r="1476" spans="1:9" s="22" customFormat="1" ht="18.75" customHeight="1" x14ac:dyDescent="0.25">
      <c r="A1476" s="94" t="s">
        <v>1483</v>
      </c>
      <c r="B1476" s="57" t="s">
        <v>1484</v>
      </c>
      <c r="C1476" s="41"/>
      <c r="D1476" s="58"/>
      <c r="E1476" s="42"/>
      <c r="F1476" s="42"/>
      <c r="G1476" s="44"/>
      <c r="H1476" s="212"/>
      <c r="I1476" s="246">
        <f>IF(D1477&lt;&gt;0,1,IF(D1480&lt;&gt;0,1,IF(D1483&lt;&gt;0,1,IF(D1486&lt;&gt;0,1,IF(D1489&lt;&gt;0,1,IF(D1492&lt;&gt;0,1,0))))))</f>
        <v>1</v>
      </c>
    </row>
    <row r="1477" spans="1:9" s="22" customFormat="1" ht="31.5" customHeight="1" x14ac:dyDescent="0.25">
      <c r="A1477" s="94" t="s">
        <v>1485</v>
      </c>
      <c r="B1477" s="45" t="s">
        <v>1486</v>
      </c>
      <c r="C1477" s="41" t="s">
        <v>1355</v>
      </c>
      <c r="D1477" s="42">
        <v>1</v>
      </c>
      <c r="E1477" s="42"/>
      <c r="F1477" s="42">
        <f>E1477*(1+C$1809)</f>
        <v>0</v>
      </c>
      <c r="G1477" s="42">
        <f>D1477*F1477</f>
        <v>0</v>
      </c>
      <c r="H1477" s="176" t="s">
        <v>1962</v>
      </c>
      <c r="I1477" s="246">
        <f>IF(D1477&lt;&gt;0,1,0)</f>
        <v>1</v>
      </c>
    </row>
    <row r="1478" spans="1:9" s="22" customFormat="1" ht="366" customHeight="1" x14ac:dyDescent="0.25">
      <c r="A1478" s="41"/>
      <c r="B1478" s="43" t="s">
        <v>1487</v>
      </c>
      <c r="C1478" s="128"/>
      <c r="D1478" s="58"/>
      <c r="E1478" s="42"/>
      <c r="F1478" s="42"/>
      <c r="G1478" s="44"/>
      <c r="H1478" s="175"/>
      <c r="I1478" s="246">
        <f>IF(I1477=1,1,0)</f>
        <v>1</v>
      </c>
    </row>
    <row r="1479" spans="1:9" s="22" customFormat="1" ht="18.75" customHeight="1" x14ac:dyDescent="0.25">
      <c r="A1479" s="94"/>
      <c r="B1479" s="43"/>
      <c r="C1479" s="41"/>
      <c r="D1479" s="58"/>
      <c r="E1479" s="42"/>
      <c r="F1479" s="42"/>
      <c r="G1479" s="44"/>
      <c r="H1479" s="175"/>
      <c r="I1479" s="246">
        <f>IF(I1478=1,1,0)</f>
        <v>1</v>
      </c>
    </row>
    <row r="1480" spans="1:9" s="22" customFormat="1" ht="18.75" hidden="1" customHeight="1" x14ac:dyDescent="0.3">
      <c r="A1480" s="94" t="s">
        <v>1488</v>
      </c>
      <c r="B1480" s="45" t="s">
        <v>1489</v>
      </c>
      <c r="C1480" s="41" t="s">
        <v>240</v>
      </c>
      <c r="D1480" s="42"/>
      <c r="E1480" s="42">
        <f>'PS - ESCOLA'!E1480</f>
        <v>173.46</v>
      </c>
      <c r="F1480" s="42">
        <f>E1480*(1+C$1809)</f>
        <v>212.78338200000002</v>
      </c>
      <c r="G1480" s="42">
        <f>D1480*F1480</f>
        <v>0</v>
      </c>
      <c r="H1480" s="175"/>
      <c r="I1480" s="246">
        <f>IF(D1480&lt;&gt;0,1,0)</f>
        <v>0</v>
      </c>
    </row>
    <row r="1481" spans="1:9" s="22" customFormat="1" ht="78.75" hidden="1" customHeight="1" x14ac:dyDescent="0.3">
      <c r="A1481" s="94"/>
      <c r="B1481" s="43" t="s">
        <v>1490</v>
      </c>
      <c r="C1481" s="41"/>
      <c r="D1481" s="58"/>
      <c r="E1481" s="42"/>
      <c r="F1481" s="42"/>
      <c r="G1481" s="44"/>
      <c r="H1481" s="175"/>
      <c r="I1481" s="246">
        <f>IF(I1480=1,1,0)</f>
        <v>0</v>
      </c>
    </row>
    <row r="1482" spans="1:9" s="22" customFormat="1" ht="18.75" hidden="1" customHeight="1" x14ac:dyDescent="0.3">
      <c r="A1482" s="94"/>
      <c r="B1482" s="43"/>
      <c r="C1482" s="41"/>
      <c r="D1482" s="58"/>
      <c r="E1482" s="42"/>
      <c r="F1482" s="42"/>
      <c r="G1482" s="44"/>
      <c r="H1482" s="175"/>
      <c r="I1482" s="246">
        <f>IF(I1481=1,1,0)</f>
        <v>0</v>
      </c>
    </row>
    <row r="1483" spans="1:9" s="22" customFormat="1" ht="31.5" hidden="1" customHeight="1" x14ac:dyDescent="0.3">
      <c r="A1483" s="94" t="s">
        <v>1491</v>
      </c>
      <c r="B1483" s="45" t="s">
        <v>1267</v>
      </c>
      <c r="C1483" s="41" t="s">
        <v>19</v>
      </c>
      <c r="D1483" s="42"/>
      <c r="E1483" s="42">
        <f>'PS - ESCOLA'!E1483</f>
        <v>42.75</v>
      </c>
      <c r="F1483" s="42">
        <f>E1483*(1+C$1809)</f>
        <v>52.441425000000002</v>
      </c>
      <c r="G1483" s="42">
        <f>D1483*F1483</f>
        <v>0</v>
      </c>
      <c r="H1483" s="175"/>
      <c r="I1483" s="246">
        <f>IF(D1483&lt;&gt;0,1,0)</f>
        <v>0</v>
      </c>
    </row>
    <row r="1484" spans="1:9" s="22" customFormat="1" ht="67.5" hidden="1" customHeight="1" x14ac:dyDescent="0.3">
      <c r="A1484" s="94"/>
      <c r="B1484" s="43" t="s">
        <v>1492</v>
      </c>
      <c r="C1484" s="41"/>
      <c r="D1484" s="58"/>
      <c r="E1484" s="42"/>
      <c r="F1484" s="42"/>
      <c r="G1484" s="44"/>
      <c r="H1484" s="175"/>
      <c r="I1484" s="246">
        <f>IF(I1483=1,1,0)</f>
        <v>0</v>
      </c>
    </row>
    <row r="1485" spans="1:9" s="22" customFormat="1" ht="18.75" hidden="1" customHeight="1" x14ac:dyDescent="0.3">
      <c r="A1485" s="94"/>
      <c r="B1485" s="43"/>
      <c r="C1485" s="41"/>
      <c r="D1485" s="58"/>
      <c r="E1485" s="42"/>
      <c r="F1485" s="42"/>
      <c r="G1485" s="44"/>
      <c r="H1485" s="175"/>
      <c r="I1485" s="246">
        <f>IF(I1484=1,1,0)</f>
        <v>0</v>
      </c>
    </row>
    <row r="1486" spans="1:9" s="22" customFormat="1" ht="31.5" customHeight="1" x14ac:dyDescent="0.25">
      <c r="A1486" s="94" t="s">
        <v>1493</v>
      </c>
      <c r="B1486" s="45" t="s">
        <v>1494</v>
      </c>
      <c r="C1486" s="41" t="s">
        <v>230</v>
      </c>
      <c r="D1486" s="42">
        <v>1451.12</v>
      </c>
      <c r="E1486" s="42"/>
      <c r="F1486" s="42">
        <f>E1486*(1+C$1809)</f>
        <v>0</v>
      </c>
      <c r="G1486" s="42">
        <f>D1486*F1486</f>
        <v>0</v>
      </c>
      <c r="H1486" s="176" t="s">
        <v>1962</v>
      </c>
      <c r="I1486" s="246">
        <f>IF(D1486&lt;&gt;0,1,0)</f>
        <v>1</v>
      </c>
    </row>
    <row r="1487" spans="1:9" s="22" customFormat="1" ht="78.75" customHeight="1" x14ac:dyDescent="0.25">
      <c r="A1487" s="94"/>
      <c r="B1487" s="43" t="s">
        <v>1495</v>
      </c>
      <c r="C1487" s="41"/>
      <c r="D1487" s="58"/>
      <c r="E1487" s="42"/>
      <c r="F1487" s="42"/>
      <c r="G1487" s="44"/>
      <c r="H1487" s="175"/>
      <c r="I1487" s="246">
        <f>IF(I1486=1,1,0)</f>
        <v>1</v>
      </c>
    </row>
    <row r="1488" spans="1:9" s="22" customFormat="1" ht="18.75" customHeight="1" x14ac:dyDescent="0.25">
      <c r="A1488" s="94"/>
      <c r="B1488" s="43"/>
      <c r="C1488" s="41"/>
      <c r="D1488" s="58"/>
      <c r="E1488" s="42"/>
      <c r="F1488" s="42"/>
      <c r="G1488" s="44"/>
      <c r="H1488" s="175"/>
      <c r="I1488" s="246">
        <f>IF(I1487=1,1,0)</f>
        <v>1</v>
      </c>
    </row>
    <row r="1489" spans="1:9" s="22" customFormat="1" ht="47.25" customHeight="1" x14ac:dyDescent="0.25">
      <c r="A1489" s="94" t="s">
        <v>1496</v>
      </c>
      <c r="B1489" s="51" t="s">
        <v>1497</v>
      </c>
      <c r="C1489" s="41" t="s">
        <v>240</v>
      </c>
      <c r="D1489" s="42">
        <v>52.77</v>
      </c>
      <c r="E1489" s="42"/>
      <c r="F1489" s="42">
        <f>E1489*(1+C$1809)</f>
        <v>0</v>
      </c>
      <c r="G1489" s="42">
        <f>D1489*F1489</f>
        <v>0</v>
      </c>
      <c r="H1489" s="176" t="s">
        <v>1962</v>
      </c>
      <c r="I1489" s="246">
        <f>IF(D1489&lt;&gt;0,1,0)</f>
        <v>1</v>
      </c>
    </row>
    <row r="1490" spans="1:9" s="22" customFormat="1" ht="141.75" customHeight="1" x14ac:dyDescent="0.25">
      <c r="A1490" s="94"/>
      <c r="B1490" s="53" t="s">
        <v>1498</v>
      </c>
      <c r="C1490" s="41"/>
      <c r="D1490" s="58"/>
      <c r="E1490" s="42"/>
      <c r="F1490" s="42"/>
      <c r="G1490" s="44"/>
      <c r="H1490" s="191"/>
      <c r="I1490" s="246">
        <f>IF(I1489=1,1,0)</f>
        <v>1</v>
      </c>
    </row>
    <row r="1491" spans="1:9" s="22" customFormat="1" ht="18.75" customHeight="1" x14ac:dyDescent="0.25">
      <c r="A1491" s="94"/>
      <c r="B1491" s="43"/>
      <c r="C1491" s="41"/>
      <c r="D1491" s="58"/>
      <c r="E1491" s="42"/>
      <c r="F1491" s="42"/>
      <c r="G1491" s="44"/>
      <c r="H1491" s="175"/>
      <c r="I1491" s="246">
        <f>IF(I1490=1,1,0)</f>
        <v>1</v>
      </c>
    </row>
    <row r="1492" spans="1:9" s="22" customFormat="1" ht="31.5" customHeight="1" x14ac:dyDescent="0.25">
      <c r="A1492" s="94" t="s">
        <v>1499</v>
      </c>
      <c r="B1492" s="45" t="s">
        <v>1500</v>
      </c>
      <c r="C1492" s="41" t="s">
        <v>19</v>
      </c>
      <c r="D1492" s="42">
        <v>145.76</v>
      </c>
      <c r="E1492" s="42"/>
      <c r="F1492" s="42">
        <f>E1492*(1+C$1809)</f>
        <v>0</v>
      </c>
      <c r="G1492" s="42">
        <f>D1492*F1492</f>
        <v>0</v>
      </c>
      <c r="H1492" s="176" t="s">
        <v>1962</v>
      </c>
      <c r="I1492" s="246">
        <f>IF(D1492&lt;&gt;0,1,0)</f>
        <v>1</v>
      </c>
    </row>
    <row r="1493" spans="1:9" s="22" customFormat="1" ht="47.25" customHeight="1" x14ac:dyDescent="0.25">
      <c r="A1493" s="94"/>
      <c r="B1493" s="43" t="s">
        <v>1501</v>
      </c>
      <c r="C1493" s="41"/>
      <c r="D1493" s="58"/>
      <c r="E1493" s="42"/>
      <c r="F1493" s="42"/>
      <c r="G1493" s="44"/>
      <c r="H1493" s="175"/>
      <c r="I1493" s="246">
        <f>IF(I1492=1,1,0)</f>
        <v>1</v>
      </c>
    </row>
    <row r="1494" spans="1:9" s="22" customFormat="1" ht="18.75" customHeight="1" x14ac:dyDescent="0.25">
      <c r="A1494" s="94"/>
      <c r="B1494" s="43"/>
      <c r="C1494" s="41"/>
      <c r="D1494" s="58"/>
      <c r="E1494" s="42"/>
      <c r="F1494" s="42"/>
      <c r="G1494" s="44"/>
      <c r="H1494" s="175"/>
      <c r="I1494" s="246">
        <f>IF(I1493=1,1,0)</f>
        <v>1</v>
      </c>
    </row>
    <row r="1495" spans="1:9" s="22" customFormat="1" ht="18.600000000000001" hidden="1" customHeight="1" x14ac:dyDescent="0.3">
      <c r="A1495" s="94" t="s">
        <v>1502</v>
      </c>
      <c r="B1495" s="57" t="s">
        <v>1503</v>
      </c>
      <c r="C1495" s="41"/>
      <c r="D1495" s="58"/>
      <c r="E1495" s="42"/>
      <c r="F1495" s="42"/>
      <c r="G1495" s="44"/>
      <c r="H1495" s="175"/>
      <c r="I1495" s="246">
        <f>IF(D1496&lt;&gt;0,1,IF(D1499&lt;&gt;0,1,IF(D1502&lt;&gt;0,1,IF(D1505&lt;&gt;0,1,0))))</f>
        <v>0</v>
      </c>
    </row>
    <row r="1496" spans="1:9" s="22" customFormat="1" ht="31.5" hidden="1" customHeight="1" x14ac:dyDescent="0.3">
      <c r="A1496" s="94" t="s">
        <v>1504</v>
      </c>
      <c r="B1496" s="45" t="s">
        <v>1505</v>
      </c>
      <c r="C1496" s="41" t="s">
        <v>31</v>
      </c>
      <c r="D1496" s="42"/>
      <c r="E1496" s="42">
        <f>'PS - ESCOLA'!E1496</f>
        <v>191.17</v>
      </c>
      <c r="F1496" s="42">
        <f>E1496*(1+C$1809)</f>
        <v>234.508239</v>
      </c>
      <c r="G1496" s="42">
        <f>D1496*F1496</f>
        <v>0</v>
      </c>
      <c r="H1496" s="175"/>
      <c r="I1496" s="246">
        <f>IF(D1496&lt;&gt;0,1,0)</f>
        <v>0</v>
      </c>
    </row>
    <row r="1497" spans="1:9" s="22" customFormat="1" ht="164.25" hidden="1" customHeight="1" x14ac:dyDescent="0.3">
      <c r="A1497" s="94"/>
      <c r="B1497" s="53" t="s">
        <v>1506</v>
      </c>
      <c r="C1497" s="41"/>
      <c r="D1497" s="58"/>
      <c r="E1497" s="42"/>
      <c r="F1497" s="42"/>
      <c r="G1497" s="44"/>
      <c r="H1497" s="175"/>
      <c r="I1497" s="246">
        <f>IF(I1496=1,1,0)</f>
        <v>0</v>
      </c>
    </row>
    <row r="1498" spans="1:9" s="22" customFormat="1" ht="18.75" hidden="1" customHeight="1" x14ac:dyDescent="0.3">
      <c r="A1498" s="94"/>
      <c r="B1498" s="43"/>
      <c r="C1498" s="41"/>
      <c r="D1498" s="58"/>
      <c r="E1498" s="42"/>
      <c r="F1498" s="42"/>
      <c r="G1498" s="44"/>
      <c r="H1498" s="175"/>
      <c r="I1498" s="246">
        <f>IF(I1497=1,1,0)</f>
        <v>0</v>
      </c>
    </row>
    <row r="1499" spans="1:9" s="22" customFormat="1" ht="31.5" hidden="1" customHeight="1" x14ac:dyDescent="0.3">
      <c r="A1499" s="94" t="s">
        <v>1507</v>
      </c>
      <c r="B1499" s="45" t="s">
        <v>1508</v>
      </c>
      <c r="C1499" s="41" t="s">
        <v>31</v>
      </c>
      <c r="D1499" s="42"/>
      <c r="E1499" s="42">
        <f>'PS - ESCOLA'!E1499</f>
        <v>204.16</v>
      </c>
      <c r="F1499" s="42">
        <f>E1499*(1+C$1809)</f>
        <v>250.44307200000003</v>
      </c>
      <c r="G1499" s="42">
        <f>D1499*F1499</f>
        <v>0</v>
      </c>
      <c r="H1499" s="175"/>
      <c r="I1499" s="246">
        <f>IF(D1499&lt;&gt;0,1,0)</f>
        <v>0</v>
      </c>
    </row>
    <row r="1500" spans="1:9" s="22" customFormat="1" ht="156" hidden="1" customHeight="1" x14ac:dyDescent="0.3">
      <c r="A1500" s="94"/>
      <c r="B1500" s="53" t="s">
        <v>1506</v>
      </c>
      <c r="C1500" s="41"/>
      <c r="D1500" s="58"/>
      <c r="E1500" s="42"/>
      <c r="F1500" s="42"/>
      <c r="G1500" s="44"/>
      <c r="H1500" s="175"/>
      <c r="I1500" s="246">
        <f>IF(I1499=1,1,0)</f>
        <v>0</v>
      </c>
    </row>
    <row r="1501" spans="1:9" s="22" customFormat="1" ht="18.75" hidden="1" customHeight="1" x14ac:dyDescent="0.3">
      <c r="A1501" s="94"/>
      <c r="B1501" s="43"/>
      <c r="C1501" s="41"/>
      <c r="D1501" s="58"/>
      <c r="E1501" s="42"/>
      <c r="F1501" s="42"/>
      <c r="G1501" s="44"/>
      <c r="H1501" s="175"/>
      <c r="I1501" s="246">
        <f>IF(I1500=1,1,0)</f>
        <v>0</v>
      </c>
    </row>
    <row r="1502" spans="1:9" s="22" customFormat="1" ht="31.5" hidden="1" customHeight="1" x14ac:dyDescent="0.3">
      <c r="A1502" s="94" t="s">
        <v>1509</v>
      </c>
      <c r="B1502" s="45" t="s">
        <v>1510</v>
      </c>
      <c r="C1502" s="41" t="s">
        <v>19</v>
      </c>
      <c r="D1502" s="42"/>
      <c r="E1502" s="42">
        <f>'PS - ESCOLA'!E1502</f>
        <v>211.58</v>
      </c>
      <c r="F1502" s="42">
        <f>E1502*(1+C$1809)</f>
        <v>259.54518600000006</v>
      </c>
      <c r="G1502" s="42">
        <f>D1502*F1502</f>
        <v>0</v>
      </c>
      <c r="H1502" s="175"/>
      <c r="I1502" s="246">
        <f>IF(D1502&lt;&gt;0,1,0)</f>
        <v>0</v>
      </c>
    </row>
    <row r="1503" spans="1:9" s="22" customFormat="1" ht="167.25" hidden="1" customHeight="1" x14ac:dyDescent="0.3">
      <c r="A1503" s="94"/>
      <c r="B1503" s="53" t="s">
        <v>1506</v>
      </c>
      <c r="C1503" s="41"/>
      <c r="D1503" s="58"/>
      <c r="E1503" s="42"/>
      <c r="F1503" s="42"/>
      <c r="G1503" s="44"/>
      <c r="H1503" s="175"/>
      <c r="I1503" s="246">
        <f>IF(I1502=1,1,0)</f>
        <v>0</v>
      </c>
    </row>
    <row r="1504" spans="1:9" s="22" customFormat="1" ht="18.75" hidden="1" customHeight="1" x14ac:dyDescent="0.3">
      <c r="A1504" s="94"/>
      <c r="B1504" s="43"/>
      <c r="C1504" s="41"/>
      <c r="D1504" s="58"/>
      <c r="E1504" s="42"/>
      <c r="F1504" s="42"/>
      <c r="G1504" s="44"/>
      <c r="H1504" s="175"/>
      <c r="I1504" s="246">
        <f>IF(I1503=1,1,0)</f>
        <v>0</v>
      </c>
    </row>
    <row r="1505" spans="1:9" s="22" customFormat="1" ht="18.75" hidden="1" customHeight="1" x14ac:dyDescent="0.3">
      <c r="A1505" s="94" t="s">
        <v>1511</v>
      </c>
      <c r="B1505" s="51" t="s">
        <v>1512</v>
      </c>
      <c r="C1505" s="41" t="s">
        <v>19</v>
      </c>
      <c r="D1505" s="42"/>
      <c r="E1505" s="42">
        <f>'PS - ESCOLA'!E1505</f>
        <v>97.61</v>
      </c>
      <c r="F1505" s="42">
        <f>E1505*(1+C$1809)</f>
        <v>119.73818700000001</v>
      </c>
      <c r="G1505" s="42">
        <f>D1505*F1505</f>
        <v>0</v>
      </c>
      <c r="H1505" s="175"/>
      <c r="I1505" s="246">
        <f>IF(D1505&lt;&gt;0,1,0)</f>
        <v>0</v>
      </c>
    </row>
    <row r="1506" spans="1:9" s="22" customFormat="1" ht="94.5" hidden="1" customHeight="1" x14ac:dyDescent="0.3">
      <c r="A1506" s="94"/>
      <c r="B1506" s="53" t="s">
        <v>1513</v>
      </c>
      <c r="C1506" s="41"/>
      <c r="D1506" s="58"/>
      <c r="E1506" s="42"/>
      <c r="F1506" s="42"/>
      <c r="G1506" s="44"/>
      <c r="H1506" s="175"/>
      <c r="I1506" s="246">
        <f>IF(I1505=1,1,0)</f>
        <v>0</v>
      </c>
    </row>
    <row r="1507" spans="1:9" s="22" customFormat="1" ht="18.75" hidden="1" customHeight="1" x14ac:dyDescent="0.3">
      <c r="A1507" s="94"/>
      <c r="B1507" s="43"/>
      <c r="C1507" s="41"/>
      <c r="D1507" s="58"/>
      <c r="E1507" s="42"/>
      <c r="F1507" s="42"/>
      <c r="G1507" s="44"/>
      <c r="H1507" s="175"/>
      <c r="I1507" s="246">
        <f>IF(I1506=1,1,0)</f>
        <v>0</v>
      </c>
    </row>
    <row r="1508" spans="1:9" s="22" customFormat="1" ht="18.75" hidden="1" customHeight="1" x14ac:dyDescent="0.3">
      <c r="A1508" s="94" t="s">
        <v>1514</v>
      </c>
      <c r="B1508" s="57" t="s">
        <v>1515</v>
      </c>
      <c r="C1508" s="41"/>
      <c r="D1508" s="58"/>
      <c r="E1508" s="42"/>
      <c r="F1508" s="42"/>
      <c r="G1508" s="44"/>
      <c r="H1508" s="175"/>
      <c r="I1508" s="246">
        <f>IF(D1509&lt;&gt;0,1,0)</f>
        <v>0</v>
      </c>
    </row>
    <row r="1509" spans="1:9" s="22" customFormat="1" ht="18.75" hidden="1" customHeight="1" x14ac:dyDescent="0.3">
      <c r="A1509" s="94" t="s">
        <v>1516</v>
      </c>
      <c r="B1509" s="45" t="s">
        <v>1517</v>
      </c>
      <c r="C1509" s="41" t="s">
        <v>27</v>
      </c>
      <c r="D1509" s="42"/>
      <c r="E1509" s="42">
        <f>'PS - ESCOLA'!E1509</f>
        <v>22885.200000000001</v>
      </c>
      <c r="F1509" s="42">
        <f>E1509*(1+C$1809)</f>
        <v>28073.274840000005</v>
      </c>
      <c r="G1509" s="42">
        <f>D1509*F1509</f>
        <v>0</v>
      </c>
      <c r="H1509" s="175"/>
      <c r="I1509" s="246">
        <f>IF(D1509&lt;&gt;0,1,0)</f>
        <v>0</v>
      </c>
    </row>
    <row r="1510" spans="1:9" s="22" customFormat="1" ht="141.75" hidden="1" customHeight="1" x14ac:dyDescent="0.3">
      <c r="A1510" s="94"/>
      <c r="B1510" s="53" t="s">
        <v>1518</v>
      </c>
      <c r="C1510" s="41"/>
      <c r="D1510" s="58"/>
      <c r="E1510" s="42"/>
      <c r="F1510" s="42"/>
      <c r="G1510" s="44"/>
      <c r="H1510" s="175"/>
      <c r="I1510" s="246">
        <f>IF(I1509=1,1,0)</f>
        <v>0</v>
      </c>
    </row>
    <row r="1511" spans="1:9" s="22" customFormat="1" ht="18.75" hidden="1" customHeight="1" x14ac:dyDescent="0.3">
      <c r="A1511" s="94"/>
      <c r="B1511" s="43"/>
      <c r="C1511" s="41"/>
      <c r="D1511" s="58"/>
      <c r="E1511" s="42"/>
      <c r="F1511" s="42"/>
      <c r="G1511" s="44"/>
      <c r="H1511" s="175"/>
      <c r="I1511" s="246">
        <f>IF(I1510=1,1,0)</f>
        <v>0</v>
      </c>
    </row>
    <row r="1512" spans="1:9" s="22" customFormat="1" ht="18" customHeight="1" x14ac:dyDescent="0.25">
      <c r="A1512" s="223" t="s">
        <v>1968</v>
      </c>
      <c r="B1512" s="225"/>
      <c r="C1512" s="217"/>
      <c r="D1512" s="217"/>
      <c r="E1512" s="209" t="s">
        <v>67</v>
      </c>
      <c r="F1512" s="217"/>
      <c r="G1512" s="66">
        <f>SUM(G1445:G1511)</f>
        <v>0</v>
      </c>
      <c r="H1512" s="175"/>
      <c r="I1512" s="245" t="s">
        <v>1973</v>
      </c>
    </row>
    <row r="1513" spans="1:9" s="22" customFormat="1" ht="18.75" customHeight="1" x14ac:dyDescent="0.25">
      <c r="A1513" s="172">
        <v>210000</v>
      </c>
      <c r="B1513" s="228" t="s">
        <v>1519</v>
      </c>
      <c r="C1513" s="208"/>
      <c r="D1513" s="233"/>
      <c r="E1513" s="230"/>
      <c r="F1513" s="230"/>
      <c r="G1513" s="232"/>
      <c r="H1513" s="175"/>
      <c r="I1513" s="245" t="s">
        <v>1973</v>
      </c>
    </row>
    <row r="1514" spans="1:9" s="22" customFormat="1" ht="18.75" hidden="1" customHeight="1" x14ac:dyDescent="0.3">
      <c r="A1514" s="94" t="s">
        <v>1520</v>
      </c>
      <c r="B1514" s="57" t="s">
        <v>1521</v>
      </c>
      <c r="C1514" s="41"/>
      <c r="D1514" s="58"/>
      <c r="E1514" s="42"/>
      <c r="F1514" s="42"/>
      <c r="G1514" s="44"/>
      <c r="H1514" s="175"/>
      <c r="I1514" s="246">
        <f>IF(D1517&lt;&gt;0,1,IF(D1519&lt;&gt;0,1,IF(D1521&lt;&gt;0,1,IF(D1523&lt;&gt;0,1,IF(D1525&lt;&gt;0,1,IF(D1527&lt;&gt;0,1,0))))))</f>
        <v>0</v>
      </c>
    </row>
    <row r="1515" spans="1:9" s="22" customFormat="1" ht="126" hidden="1" customHeight="1" x14ac:dyDescent="0.3">
      <c r="A1515" s="94"/>
      <c r="B1515" s="43" t="s">
        <v>1522</v>
      </c>
      <c r="C1515" s="41"/>
      <c r="D1515" s="58"/>
      <c r="E1515" s="42"/>
      <c r="F1515" s="42"/>
      <c r="G1515" s="44"/>
      <c r="H1515" s="175"/>
      <c r="I1515" s="246">
        <f>IF(I1514=1,1,0)</f>
        <v>0</v>
      </c>
    </row>
    <row r="1516" spans="1:9" s="22" customFormat="1" ht="18.75" hidden="1" customHeight="1" x14ac:dyDescent="0.3">
      <c r="A1516" s="94"/>
      <c r="B1516" s="43"/>
      <c r="C1516" s="41"/>
      <c r="D1516" s="58"/>
      <c r="E1516" s="42"/>
      <c r="F1516" s="42"/>
      <c r="G1516" s="44"/>
      <c r="H1516" s="175"/>
      <c r="I1516" s="246">
        <f>IF(I1515=1,1,0)</f>
        <v>0</v>
      </c>
    </row>
    <row r="1517" spans="1:9" s="22" customFormat="1" ht="18.75" hidden="1" customHeight="1" x14ac:dyDescent="0.3">
      <c r="A1517" s="94" t="s">
        <v>1523</v>
      </c>
      <c r="B1517" s="51" t="s">
        <v>1524</v>
      </c>
      <c r="C1517" s="41" t="s">
        <v>27</v>
      </c>
      <c r="D1517" s="42"/>
      <c r="E1517" s="42">
        <f>'PS - ESCOLA'!E1517</f>
        <v>10222.200000000001</v>
      </c>
      <c r="F1517" s="42">
        <f>E1517*(1+C$1809)</f>
        <v>12539.572740000001</v>
      </c>
      <c r="G1517" s="42">
        <f>D1517*F1517</f>
        <v>0</v>
      </c>
      <c r="H1517" s="175"/>
      <c r="I1517" s="246">
        <f>IF(D1517&lt;&gt;0,1,0)</f>
        <v>0</v>
      </c>
    </row>
    <row r="1518" spans="1:9" s="22" customFormat="1" ht="18.75" hidden="1" customHeight="1" x14ac:dyDescent="0.3">
      <c r="A1518" s="94"/>
      <c r="B1518" s="92"/>
      <c r="C1518" s="41"/>
      <c r="D1518" s="58"/>
      <c r="E1518" s="42"/>
      <c r="F1518" s="42"/>
      <c r="G1518" s="44"/>
      <c r="H1518" s="183"/>
      <c r="I1518" s="246">
        <f>IF(I1517=1,1,0)</f>
        <v>0</v>
      </c>
    </row>
    <row r="1519" spans="1:9" s="22" customFormat="1" ht="18.75" hidden="1" customHeight="1" x14ac:dyDescent="0.3">
      <c r="A1519" s="94" t="s">
        <v>1525</v>
      </c>
      <c r="B1519" s="51" t="s">
        <v>1526</v>
      </c>
      <c r="C1519" s="41" t="s">
        <v>27</v>
      </c>
      <c r="D1519" s="42"/>
      <c r="E1519" s="42">
        <f>'PS - ESCOLA'!E1519</f>
        <v>12181.65</v>
      </c>
      <c r="F1519" s="42">
        <f>E1519*(1+C$1809)</f>
        <v>14943.230055000002</v>
      </c>
      <c r="G1519" s="42">
        <f>D1519*F1519</f>
        <v>0</v>
      </c>
      <c r="H1519" s="175"/>
      <c r="I1519" s="246">
        <f>IF(D1519&lt;&gt;0,1,0)</f>
        <v>0</v>
      </c>
    </row>
    <row r="1520" spans="1:9" s="22" customFormat="1" ht="18.75" hidden="1" customHeight="1" x14ac:dyDescent="0.3">
      <c r="A1520" s="94"/>
      <c r="B1520" s="92"/>
      <c r="C1520" s="41"/>
      <c r="D1520" s="58"/>
      <c r="E1520" s="42"/>
      <c r="F1520" s="42"/>
      <c r="G1520" s="44"/>
      <c r="H1520" s="183"/>
      <c r="I1520" s="246">
        <f>IF(I1519=1,1,0)</f>
        <v>0</v>
      </c>
    </row>
    <row r="1521" spans="1:9" s="22" customFormat="1" ht="18.75" hidden="1" customHeight="1" x14ac:dyDescent="0.3">
      <c r="A1521" s="94" t="s">
        <v>1527</v>
      </c>
      <c r="B1521" s="51" t="s">
        <v>1528</v>
      </c>
      <c r="C1521" s="41" t="s">
        <v>27</v>
      </c>
      <c r="D1521" s="42"/>
      <c r="E1521" s="42">
        <f>'PS - ESCOLA'!E1521</f>
        <v>16100.56</v>
      </c>
      <c r="F1521" s="42">
        <f>E1521*(1+C$1809)</f>
        <v>19750.556952000003</v>
      </c>
      <c r="G1521" s="42">
        <f>D1521*F1521</f>
        <v>0</v>
      </c>
      <c r="H1521" s="175"/>
      <c r="I1521" s="246">
        <f>IF(D1521&lt;&gt;0,1,0)</f>
        <v>0</v>
      </c>
    </row>
    <row r="1522" spans="1:9" s="22" customFormat="1" ht="18.75" hidden="1" customHeight="1" x14ac:dyDescent="0.3">
      <c r="A1522" s="94"/>
      <c r="B1522" s="92"/>
      <c r="C1522" s="41"/>
      <c r="D1522" s="58"/>
      <c r="E1522" s="42"/>
      <c r="F1522" s="42"/>
      <c r="G1522" s="44"/>
      <c r="H1522" s="183"/>
      <c r="I1522" s="246">
        <f>IF(I1521=1,1,0)</f>
        <v>0</v>
      </c>
    </row>
    <row r="1523" spans="1:9" s="22" customFormat="1" ht="18.75" hidden="1" customHeight="1" x14ac:dyDescent="0.3">
      <c r="A1523" s="94" t="s">
        <v>1529</v>
      </c>
      <c r="B1523" s="51" t="s">
        <v>1530</v>
      </c>
      <c r="C1523" s="41" t="s">
        <v>27</v>
      </c>
      <c r="D1523" s="42"/>
      <c r="E1523" s="42">
        <f>'PS - ESCOLA'!E1523</f>
        <v>18699.419999999998</v>
      </c>
      <c r="F1523" s="42">
        <f>E1523*(1+C$1809)</f>
        <v>22938.578514000001</v>
      </c>
      <c r="G1523" s="42">
        <f>D1523*F1523</f>
        <v>0</v>
      </c>
      <c r="H1523" s="175"/>
      <c r="I1523" s="246">
        <f>IF(D1523&lt;&gt;0,1,0)</f>
        <v>0</v>
      </c>
    </row>
    <row r="1524" spans="1:9" s="22" customFormat="1" ht="18.75" hidden="1" customHeight="1" x14ac:dyDescent="0.3">
      <c r="A1524" s="94"/>
      <c r="B1524" s="92"/>
      <c r="C1524" s="41"/>
      <c r="D1524" s="58"/>
      <c r="E1524" s="42"/>
      <c r="F1524" s="42"/>
      <c r="G1524" s="44"/>
      <c r="H1524" s="183"/>
      <c r="I1524" s="246">
        <f>IF(I1523=1,1,0)</f>
        <v>0</v>
      </c>
    </row>
    <row r="1525" spans="1:9" s="22" customFormat="1" ht="18.75" hidden="1" customHeight="1" x14ac:dyDescent="0.3">
      <c r="A1525" s="94" t="s">
        <v>1531</v>
      </c>
      <c r="B1525" s="51" t="s">
        <v>1532</v>
      </c>
      <c r="C1525" s="41" t="s">
        <v>27</v>
      </c>
      <c r="D1525" s="42"/>
      <c r="E1525" s="42">
        <f>'PS - ESCOLA'!E1525</f>
        <v>21898.639999999999</v>
      </c>
      <c r="F1525" s="42">
        <f>E1525*(1+C$1809)</f>
        <v>26863.061688000002</v>
      </c>
      <c r="G1525" s="42">
        <f>D1525*F1525</f>
        <v>0</v>
      </c>
      <c r="H1525" s="175"/>
      <c r="I1525" s="246">
        <f>IF(D1525&lt;&gt;0,1,0)</f>
        <v>0</v>
      </c>
    </row>
    <row r="1526" spans="1:9" s="22" customFormat="1" ht="18.75" hidden="1" customHeight="1" x14ac:dyDescent="0.3">
      <c r="A1526" s="94"/>
      <c r="B1526" s="92"/>
      <c r="C1526" s="41"/>
      <c r="D1526" s="58"/>
      <c r="E1526" s="42"/>
      <c r="F1526" s="42"/>
      <c r="G1526" s="44"/>
      <c r="H1526" s="183"/>
      <c r="I1526" s="246">
        <f>IF(I1525=1,1,0)</f>
        <v>0</v>
      </c>
    </row>
    <row r="1527" spans="1:9" s="22" customFormat="1" ht="18.75" hidden="1" customHeight="1" x14ac:dyDescent="0.3">
      <c r="A1527" s="94" t="s">
        <v>1533</v>
      </c>
      <c r="B1527" s="51" t="s">
        <v>1534</v>
      </c>
      <c r="C1527" s="41" t="s">
        <v>27</v>
      </c>
      <c r="D1527" s="42"/>
      <c r="E1527" s="42">
        <f>'PS - ESCOLA'!E1527</f>
        <v>23679.54</v>
      </c>
      <c r="F1527" s="42">
        <f>E1527*(1+C$1809)</f>
        <v>29047.691718000005</v>
      </c>
      <c r="G1527" s="42">
        <f>D1527*F1527</f>
        <v>0</v>
      </c>
      <c r="H1527" s="175"/>
      <c r="I1527" s="246">
        <f>IF(D1527&lt;&gt;0,1,0)</f>
        <v>0</v>
      </c>
    </row>
    <row r="1528" spans="1:9" s="22" customFormat="1" ht="18.75" hidden="1" customHeight="1" x14ac:dyDescent="0.3">
      <c r="A1528" s="94"/>
      <c r="B1528" s="45"/>
      <c r="C1528" s="41"/>
      <c r="D1528" s="58"/>
      <c r="E1528" s="42"/>
      <c r="F1528" s="42"/>
      <c r="G1528" s="44"/>
      <c r="H1528" s="183"/>
      <c r="I1528" s="246">
        <f>IF(I1527=1,1,0)</f>
        <v>0</v>
      </c>
    </row>
    <row r="1529" spans="1:9" s="22" customFormat="1" ht="18.75" hidden="1" customHeight="1" x14ac:dyDescent="0.3">
      <c r="A1529" s="94" t="s">
        <v>1535</v>
      </c>
      <c r="B1529" s="57" t="s">
        <v>1536</v>
      </c>
      <c r="C1529" s="41"/>
      <c r="D1529" s="58"/>
      <c r="E1529" s="42"/>
      <c r="F1529" s="42"/>
      <c r="G1529" s="44"/>
      <c r="H1529" s="175"/>
      <c r="I1529" s="246">
        <f>IF(D1532&lt;&gt;0,1,IF(D1534&lt;&gt;0,1,0))</f>
        <v>0</v>
      </c>
    </row>
    <row r="1530" spans="1:9" s="22" customFormat="1" ht="126" hidden="1" customHeight="1" x14ac:dyDescent="0.3">
      <c r="A1530" s="94"/>
      <c r="B1530" s="43" t="s">
        <v>1537</v>
      </c>
      <c r="C1530" s="41"/>
      <c r="D1530" s="58"/>
      <c r="E1530" s="42"/>
      <c r="F1530" s="42"/>
      <c r="G1530" s="44"/>
      <c r="H1530" s="175"/>
      <c r="I1530" s="246">
        <f>IF(I1529=1,1,0)</f>
        <v>0</v>
      </c>
    </row>
    <row r="1531" spans="1:9" s="22" customFormat="1" ht="18.75" hidden="1" customHeight="1" x14ac:dyDescent="0.3">
      <c r="A1531" s="94"/>
      <c r="B1531" s="43"/>
      <c r="C1531" s="41"/>
      <c r="D1531" s="58"/>
      <c r="E1531" s="42"/>
      <c r="F1531" s="42"/>
      <c r="G1531" s="44"/>
      <c r="H1531" s="175"/>
      <c r="I1531" s="246">
        <f>IF(I1530=1,1,0)</f>
        <v>0</v>
      </c>
    </row>
    <row r="1532" spans="1:9" s="22" customFormat="1" ht="18.75" hidden="1" customHeight="1" x14ac:dyDescent="0.3">
      <c r="A1532" s="94" t="s">
        <v>1538</v>
      </c>
      <c r="B1532" s="45" t="s">
        <v>1539</v>
      </c>
      <c r="C1532" s="41" t="s">
        <v>27</v>
      </c>
      <c r="D1532" s="42"/>
      <c r="E1532" s="42">
        <f>'PS - ESCOLA'!E1532</f>
        <v>1949.16</v>
      </c>
      <c r="F1532" s="42">
        <f>E1532*(1+C$1809)</f>
        <v>2391.0345720000005</v>
      </c>
      <c r="G1532" s="42">
        <f>D1532*F1532</f>
        <v>0</v>
      </c>
      <c r="H1532" s="175"/>
      <c r="I1532" s="246">
        <f>IF(D1532&lt;&gt;0,1,0)</f>
        <v>0</v>
      </c>
    </row>
    <row r="1533" spans="1:9" s="22" customFormat="1" ht="18.75" hidden="1" customHeight="1" x14ac:dyDescent="0.3">
      <c r="A1533" s="94"/>
      <c r="B1533" s="45"/>
      <c r="C1533" s="41"/>
      <c r="D1533" s="58"/>
      <c r="E1533" s="42"/>
      <c r="F1533" s="42"/>
      <c r="G1533" s="44"/>
      <c r="H1533" s="183"/>
      <c r="I1533" s="246">
        <f>IF(I1532=1,1,0)</f>
        <v>0</v>
      </c>
    </row>
    <row r="1534" spans="1:9" s="22" customFormat="1" ht="18.75" hidden="1" customHeight="1" x14ac:dyDescent="0.3">
      <c r="A1534" s="94" t="s">
        <v>1540</v>
      </c>
      <c r="B1534" s="45" t="s">
        <v>1541</v>
      </c>
      <c r="C1534" s="41" t="s">
        <v>27</v>
      </c>
      <c r="D1534" s="42"/>
      <c r="E1534" s="42">
        <f>'PS - ESCOLA'!E1534</f>
        <v>4134.0600000000004</v>
      </c>
      <c r="F1534" s="42">
        <f>E1534*(1+C$1809)</f>
        <v>5071.2514020000008</v>
      </c>
      <c r="G1534" s="42">
        <f>D1534*F1534</f>
        <v>0</v>
      </c>
      <c r="H1534" s="175"/>
      <c r="I1534" s="246">
        <f>IF(D1534&lt;&gt;0,1,0)</f>
        <v>0</v>
      </c>
    </row>
    <row r="1535" spans="1:9" s="22" customFormat="1" ht="18.75" hidden="1" customHeight="1" x14ac:dyDescent="0.3">
      <c r="A1535" s="94"/>
      <c r="B1535" s="45"/>
      <c r="C1535" s="41"/>
      <c r="D1535" s="58"/>
      <c r="E1535" s="42"/>
      <c r="F1535" s="42"/>
      <c r="G1535" s="44"/>
      <c r="H1535" s="183"/>
      <c r="I1535" s="246">
        <f>IF(I1534=1,1,0)</f>
        <v>0</v>
      </c>
    </row>
    <row r="1536" spans="1:9" s="22" customFormat="1" ht="18.75" hidden="1" customHeight="1" x14ac:dyDescent="0.3">
      <c r="A1536" s="94" t="s">
        <v>1542</v>
      </c>
      <c r="B1536" s="57" t="s">
        <v>1543</v>
      </c>
      <c r="C1536" s="41"/>
      <c r="D1536" s="58"/>
      <c r="E1536" s="42"/>
      <c r="F1536" s="42"/>
      <c r="G1536" s="44"/>
      <c r="H1536" s="175"/>
      <c r="I1536" s="246">
        <f>IF(D1539&lt;&gt;0,1,IF(D1541&lt;&gt;0,1,0))</f>
        <v>0</v>
      </c>
    </row>
    <row r="1537" spans="1:9" s="22" customFormat="1" ht="126" hidden="1" customHeight="1" x14ac:dyDescent="0.3">
      <c r="A1537" s="94"/>
      <c r="B1537" s="43" t="s">
        <v>1544</v>
      </c>
      <c r="C1537" s="41"/>
      <c r="D1537" s="58"/>
      <c r="E1537" s="42"/>
      <c r="F1537" s="42"/>
      <c r="G1537" s="44"/>
      <c r="H1537" s="175"/>
      <c r="I1537" s="246">
        <f>IF(I1536=1,1,0)</f>
        <v>0</v>
      </c>
    </row>
    <row r="1538" spans="1:9" s="22" customFormat="1" ht="18.75" hidden="1" customHeight="1" x14ac:dyDescent="0.3">
      <c r="A1538" s="94"/>
      <c r="B1538" s="43"/>
      <c r="C1538" s="41"/>
      <c r="D1538" s="58"/>
      <c r="E1538" s="42"/>
      <c r="F1538" s="42"/>
      <c r="G1538" s="44"/>
      <c r="H1538" s="175"/>
      <c r="I1538" s="246">
        <f>IF(I1537=1,1,0)</f>
        <v>0</v>
      </c>
    </row>
    <row r="1539" spans="1:9" s="22" customFormat="1" ht="18.75" hidden="1" customHeight="1" x14ac:dyDescent="0.3">
      <c r="A1539" s="94" t="s">
        <v>1545</v>
      </c>
      <c r="B1539" s="45" t="s">
        <v>1546</v>
      </c>
      <c r="C1539" s="41" t="s">
        <v>23</v>
      </c>
      <c r="D1539" s="42"/>
      <c r="E1539" s="42">
        <f>'PS - ESCOLA'!E1539</f>
        <v>3723.27</v>
      </c>
      <c r="F1539" s="42">
        <f>E1539*(1+C$1809)</f>
        <v>4567.3353090000001</v>
      </c>
      <c r="G1539" s="42">
        <f>D1539*F1539</f>
        <v>0</v>
      </c>
      <c r="H1539" s="175"/>
      <c r="I1539" s="246">
        <f>IF(D1539&lt;&gt;0,1,0)</f>
        <v>0</v>
      </c>
    </row>
    <row r="1540" spans="1:9" s="22" customFormat="1" ht="18.75" hidden="1" customHeight="1" x14ac:dyDescent="0.3">
      <c r="A1540" s="94"/>
      <c r="B1540" s="45"/>
      <c r="C1540" s="41"/>
      <c r="D1540" s="58"/>
      <c r="E1540" s="42"/>
      <c r="F1540" s="42"/>
      <c r="G1540" s="44"/>
      <c r="H1540" s="183"/>
      <c r="I1540" s="246">
        <f>IF(I1539=1,1,0)</f>
        <v>0</v>
      </c>
    </row>
    <row r="1541" spans="1:9" s="22" customFormat="1" ht="18.75" hidden="1" customHeight="1" x14ac:dyDescent="0.3">
      <c r="A1541" s="94" t="s">
        <v>1547</v>
      </c>
      <c r="B1541" s="45" t="s">
        <v>1548</v>
      </c>
      <c r="C1541" s="41" t="s">
        <v>23</v>
      </c>
      <c r="D1541" s="42"/>
      <c r="E1541" s="42">
        <f>'PS - ESCOLA'!E1541</f>
        <v>4409.78</v>
      </c>
      <c r="F1541" s="42">
        <f>E1541*(1+C$1809)</f>
        <v>5409.4771260000007</v>
      </c>
      <c r="G1541" s="42">
        <f>D1541*F1541</f>
        <v>0</v>
      </c>
      <c r="H1541" s="175"/>
      <c r="I1541" s="246">
        <f>IF(D1541&lt;&gt;0,1,0)</f>
        <v>0</v>
      </c>
    </row>
    <row r="1542" spans="1:9" s="22" customFormat="1" ht="18.75" hidden="1" customHeight="1" x14ac:dyDescent="0.3">
      <c r="A1542" s="94"/>
      <c r="B1542" s="45"/>
      <c r="C1542" s="41"/>
      <c r="D1542" s="58"/>
      <c r="E1542" s="42"/>
      <c r="F1542" s="42"/>
      <c r="G1542" s="44"/>
      <c r="H1542" s="183"/>
      <c r="I1542" s="246">
        <f>IF(I1541=1,1,0)</f>
        <v>0</v>
      </c>
    </row>
    <row r="1543" spans="1:9" s="22" customFormat="1" ht="18.75" x14ac:dyDescent="0.25">
      <c r="A1543" s="223" t="s">
        <v>1968</v>
      </c>
      <c r="B1543" s="224"/>
      <c r="C1543" s="217"/>
      <c r="D1543" s="217"/>
      <c r="E1543" s="209" t="s">
        <v>67</v>
      </c>
      <c r="F1543" s="217"/>
      <c r="G1543" s="66">
        <f>SUM(G1514:G1542)</f>
        <v>0</v>
      </c>
      <c r="H1543" s="175"/>
      <c r="I1543" s="245" t="s">
        <v>1973</v>
      </c>
    </row>
    <row r="1544" spans="1:9" s="22" customFormat="1" ht="18.75" customHeight="1" x14ac:dyDescent="0.25">
      <c r="A1544" s="172" t="s">
        <v>1549</v>
      </c>
      <c r="B1544" s="228" t="s">
        <v>1550</v>
      </c>
      <c r="C1544" s="229"/>
      <c r="D1544" s="233"/>
      <c r="E1544" s="231"/>
      <c r="F1544" s="231"/>
      <c r="G1544" s="232"/>
      <c r="H1544" s="175"/>
      <c r="I1544" s="245" t="s">
        <v>1973</v>
      </c>
    </row>
    <row r="1545" spans="1:9" s="22" customFormat="1" ht="18.75" customHeight="1" x14ac:dyDescent="0.25">
      <c r="A1545" s="174" t="s">
        <v>1551</v>
      </c>
      <c r="B1545" s="57" t="s">
        <v>1552</v>
      </c>
      <c r="C1545" s="41"/>
      <c r="D1545" s="58"/>
      <c r="E1545" s="42"/>
      <c r="F1545" s="42"/>
      <c r="G1545" s="44"/>
      <c r="H1545" s="175"/>
      <c r="I1545" s="246">
        <f>IF(D1546&lt;&gt;0,1,IF(D1549&lt;&gt;0,1,0))</f>
        <v>1</v>
      </c>
    </row>
    <row r="1546" spans="1:9" s="22" customFormat="1" ht="31.5" customHeight="1" x14ac:dyDescent="0.25">
      <c r="A1546" s="94" t="s">
        <v>1553</v>
      </c>
      <c r="B1546" s="45" t="s">
        <v>1554</v>
      </c>
      <c r="C1546" s="41" t="s">
        <v>19</v>
      </c>
      <c r="D1546" s="42">
        <v>660.67</v>
      </c>
      <c r="E1546" s="42"/>
      <c r="F1546" s="42">
        <f>E1546*(1+C$1809)</f>
        <v>0</v>
      </c>
      <c r="G1546" s="42">
        <f>D1546*F1546</f>
        <v>0</v>
      </c>
      <c r="H1546" s="176" t="s">
        <v>1962</v>
      </c>
      <c r="I1546" s="246">
        <f>IF(D1546&lt;&gt;0,1,0)</f>
        <v>1</v>
      </c>
    </row>
    <row r="1547" spans="1:9" s="22" customFormat="1" ht="63" customHeight="1" x14ac:dyDescent="0.25">
      <c r="A1547" s="94"/>
      <c r="B1547" s="43" t="s">
        <v>1555</v>
      </c>
      <c r="C1547" s="41"/>
      <c r="D1547" s="58"/>
      <c r="E1547" s="42"/>
      <c r="F1547" s="42"/>
      <c r="G1547" s="44"/>
      <c r="H1547" s="175"/>
      <c r="I1547" s="246">
        <f>IF(I1546=1,1,0)</f>
        <v>1</v>
      </c>
    </row>
    <row r="1548" spans="1:9" s="22" customFormat="1" ht="18.75" customHeight="1" x14ac:dyDescent="0.25">
      <c r="A1548" s="94"/>
      <c r="B1548" s="43"/>
      <c r="C1548" s="41"/>
      <c r="D1548" s="58"/>
      <c r="E1548" s="42"/>
      <c r="F1548" s="42"/>
      <c r="G1548" s="44"/>
      <c r="H1548" s="175"/>
      <c r="I1548" s="246">
        <f>IF(I1547=1,1,0)</f>
        <v>1</v>
      </c>
    </row>
    <row r="1549" spans="1:9" s="22" customFormat="1" ht="18.75" hidden="1" customHeight="1" x14ac:dyDescent="0.3">
      <c r="A1549" s="94" t="s">
        <v>1556</v>
      </c>
      <c r="B1549" s="103" t="s">
        <v>1557</v>
      </c>
      <c r="C1549" s="129" t="s">
        <v>19</v>
      </c>
      <c r="D1549" s="42"/>
      <c r="E1549" s="42">
        <f>'PS - ESCOLA'!E1549</f>
        <v>36.71</v>
      </c>
      <c r="F1549" s="42">
        <f>E1549*(1+C$1809)</f>
        <v>45.032157000000005</v>
      </c>
      <c r="G1549" s="42">
        <f>D1549*F1549</f>
        <v>0</v>
      </c>
      <c r="H1549" s="175"/>
      <c r="I1549" s="246">
        <f>IF(D1549&lt;&gt;0,1,0)</f>
        <v>0</v>
      </c>
    </row>
    <row r="1550" spans="1:9" s="22" customFormat="1" ht="47.25" hidden="1" customHeight="1" x14ac:dyDescent="0.3">
      <c r="A1550" s="94"/>
      <c r="B1550" s="43" t="s">
        <v>1558</v>
      </c>
      <c r="C1550" s="41"/>
      <c r="D1550" s="58"/>
      <c r="E1550" s="42"/>
      <c r="F1550" s="42"/>
      <c r="G1550" s="44"/>
      <c r="H1550" s="175"/>
      <c r="I1550" s="246">
        <f>IF(I1549=1,1,0)</f>
        <v>0</v>
      </c>
    </row>
    <row r="1551" spans="1:9" s="22" customFormat="1" ht="18.75" hidden="1" customHeight="1" x14ac:dyDescent="0.3">
      <c r="A1551" s="94"/>
      <c r="B1551" s="45"/>
      <c r="C1551" s="41"/>
      <c r="D1551" s="58"/>
      <c r="E1551" s="42"/>
      <c r="F1551" s="42"/>
      <c r="G1551" s="44"/>
      <c r="H1551" s="175"/>
      <c r="I1551" s="246">
        <f>IF(I1550=1,1,0)</f>
        <v>0</v>
      </c>
    </row>
    <row r="1552" spans="1:9" s="22" customFormat="1" ht="18.75" hidden="1" customHeight="1" x14ac:dyDescent="0.3">
      <c r="A1552" s="94" t="s">
        <v>1559</v>
      </c>
      <c r="B1552" s="57" t="s">
        <v>1560</v>
      </c>
      <c r="C1552" s="41"/>
      <c r="D1552" s="48"/>
      <c r="E1552" s="42"/>
      <c r="F1552" s="42"/>
      <c r="G1552" s="44"/>
      <c r="H1552" s="175"/>
      <c r="I1552" s="246">
        <f>IF(D1556&lt;&gt;0,1,IF(D1558&lt;&gt;0,1,IF(D1560&lt;&gt;0,1,0)))</f>
        <v>0</v>
      </c>
    </row>
    <row r="1553" spans="1:10" s="22" customFormat="1" ht="279.75" hidden="1" customHeight="1" x14ac:dyDescent="0.3">
      <c r="A1553" s="94"/>
      <c r="B1553" s="43" t="s">
        <v>1561</v>
      </c>
      <c r="C1553" s="41"/>
      <c r="D1553" s="48"/>
      <c r="E1553" s="42"/>
      <c r="F1553" s="42"/>
      <c r="G1553" s="44"/>
      <c r="H1553" s="175"/>
      <c r="I1553" s="246">
        <f>IF(I1552=1,1,0)</f>
        <v>0</v>
      </c>
    </row>
    <row r="1554" spans="1:10" s="22" customFormat="1" ht="110.25" hidden="1" customHeight="1" x14ac:dyDescent="0.3">
      <c r="A1554" s="94"/>
      <c r="B1554" s="43" t="s">
        <v>1562</v>
      </c>
      <c r="C1554" s="41"/>
      <c r="D1554" s="48"/>
      <c r="E1554" s="42"/>
      <c r="F1554" s="42"/>
      <c r="G1554" s="44"/>
      <c r="H1554" s="175"/>
      <c r="I1554" s="246">
        <f>IF(I1553=1,1,0)</f>
        <v>0</v>
      </c>
    </row>
    <row r="1555" spans="1:10" s="22" customFormat="1" ht="18.75" hidden="1" customHeight="1" x14ac:dyDescent="0.3">
      <c r="A1555" s="94"/>
      <c r="B1555" s="57"/>
      <c r="C1555" s="41"/>
      <c r="D1555" s="48"/>
      <c r="E1555" s="42"/>
      <c r="F1555" s="42"/>
      <c r="G1555" s="44"/>
      <c r="H1555" s="175"/>
      <c r="I1555" s="246">
        <f>IF(I1554=1,1,0)</f>
        <v>0</v>
      </c>
    </row>
    <row r="1556" spans="1:10" s="22" customFormat="1" ht="18.75" hidden="1" customHeight="1" x14ac:dyDescent="0.3">
      <c r="A1556" s="94" t="s">
        <v>1563</v>
      </c>
      <c r="B1556" s="51" t="s">
        <v>1564</v>
      </c>
      <c r="C1556" s="41" t="s">
        <v>240</v>
      </c>
      <c r="D1556" s="42"/>
      <c r="E1556" s="42">
        <f>'PS - ESCOLA'!E1556</f>
        <v>73.37</v>
      </c>
      <c r="F1556" s="42">
        <f>E1556*(1+C$1809)</f>
        <v>90.002979000000011</v>
      </c>
      <c r="G1556" s="42">
        <f>D1556*F1556</f>
        <v>0</v>
      </c>
      <c r="H1556" s="175"/>
      <c r="I1556" s="246">
        <f>IF(D1556&lt;&gt;0,1,0)</f>
        <v>0</v>
      </c>
    </row>
    <row r="1557" spans="1:10" s="22" customFormat="1" ht="18.75" hidden="1" customHeight="1" x14ac:dyDescent="0.3">
      <c r="A1557" s="94"/>
      <c r="B1557" s="43"/>
      <c r="C1557" s="41"/>
      <c r="D1557" s="58"/>
      <c r="E1557" s="42"/>
      <c r="F1557" s="42"/>
      <c r="G1557" s="44"/>
      <c r="H1557" s="175"/>
      <c r="I1557" s="246">
        <f>IF(I1556=1,1,0)</f>
        <v>0</v>
      </c>
    </row>
    <row r="1558" spans="1:10" s="22" customFormat="1" ht="18.75" hidden="1" customHeight="1" x14ac:dyDescent="0.3">
      <c r="A1558" s="94" t="s">
        <v>1565</v>
      </c>
      <c r="B1558" s="45" t="s">
        <v>1566</v>
      </c>
      <c r="C1558" s="41" t="s">
        <v>1567</v>
      </c>
      <c r="D1558" s="42"/>
      <c r="E1558" s="42">
        <f>'PS - ESCOLA'!E1558</f>
        <v>3</v>
      </c>
      <c r="F1558" s="42">
        <f>E1558*(1+C$1809)</f>
        <v>3.6801000000000004</v>
      </c>
      <c r="G1558" s="42">
        <f>D1558*F1558</f>
        <v>0</v>
      </c>
      <c r="H1558" s="175"/>
      <c r="I1558" s="246">
        <f>IF(D1558&lt;&gt;0,1,0)</f>
        <v>0</v>
      </c>
    </row>
    <row r="1559" spans="1:10" s="22" customFormat="1" ht="18.75" hidden="1" customHeight="1" x14ac:dyDescent="0.3">
      <c r="A1559" s="94"/>
      <c r="B1559" s="45"/>
      <c r="C1559" s="41"/>
      <c r="D1559" s="58"/>
      <c r="E1559" s="42"/>
      <c r="F1559" s="42"/>
      <c r="G1559" s="44"/>
      <c r="H1559" s="175"/>
      <c r="I1559" s="246">
        <f>IF(I1558=1,1,0)</f>
        <v>0</v>
      </c>
    </row>
    <row r="1560" spans="1:10" s="22" customFormat="1" ht="18.75" hidden="1" customHeight="1" x14ac:dyDescent="0.3">
      <c r="A1560" s="94" t="s">
        <v>1568</v>
      </c>
      <c r="B1560" s="45" t="s">
        <v>1569</v>
      </c>
      <c r="C1560" s="41" t="s">
        <v>1567</v>
      </c>
      <c r="D1560" s="42"/>
      <c r="E1560" s="42">
        <f>'PS - ESCOLA'!E1560</f>
        <v>1.94</v>
      </c>
      <c r="F1560" s="42">
        <f>E1560*(1+C$1809)</f>
        <v>2.3797980000000001</v>
      </c>
      <c r="G1560" s="42">
        <f>D1560*F1560</f>
        <v>0</v>
      </c>
      <c r="H1560" s="175"/>
      <c r="I1560" s="246">
        <f>IF(D1560&lt;&gt;0,1,0)</f>
        <v>0</v>
      </c>
    </row>
    <row r="1561" spans="1:10" s="22" customFormat="1" ht="18" customHeight="1" x14ac:dyDescent="0.25">
      <c r="A1561" s="223" t="s">
        <v>1968</v>
      </c>
      <c r="B1561" s="227"/>
      <c r="C1561" s="217"/>
      <c r="D1561" s="217"/>
      <c r="E1561" s="209" t="s">
        <v>67</v>
      </c>
      <c r="F1561" s="217"/>
      <c r="G1561" s="66">
        <f>SUM(G1545:G1560)</f>
        <v>0</v>
      </c>
      <c r="H1561" s="175"/>
      <c r="I1561" s="245" t="s">
        <v>1973</v>
      </c>
    </row>
    <row r="1562" spans="1:10" s="25" customFormat="1" ht="18.75" customHeight="1" x14ac:dyDescent="0.25">
      <c r="A1562" s="172" t="s">
        <v>1570</v>
      </c>
      <c r="B1562" s="228" t="s">
        <v>1571</v>
      </c>
      <c r="C1562" s="217"/>
      <c r="D1562" s="217"/>
      <c r="E1562" s="217"/>
      <c r="F1562" s="217"/>
      <c r="G1562" s="66"/>
      <c r="H1562" s="175"/>
      <c r="I1562" s="245" t="s">
        <v>1973</v>
      </c>
    </row>
    <row r="1563" spans="1:10" s="25" customFormat="1" ht="18.75" hidden="1" customHeight="1" x14ac:dyDescent="0.3">
      <c r="A1563" s="94" t="s">
        <v>1572</v>
      </c>
      <c r="B1563" s="57" t="s">
        <v>1573</v>
      </c>
      <c r="C1563" s="41"/>
      <c r="D1563" s="58"/>
      <c r="E1563" s="83"/>
      <c r="F1563" s="83"/>
      <c r="G1563" s="44"/>
      <c r="H1563" s="175"/>
      <c r="I1563" s="246">
        <f>IF(D1566&lt;&gt;0,1,IF(D1568&lt;&gt;0,1,0))</f>
        <v>0</v>
      </c>
      <c r="J1563" s="22"/>
    </row>
    <row r="1564" spans="1:10" s="25" customFormat="1" ht="315" hidden="1" customHeight="1" x14ac:dyDescent="0.3">
      <c r="A1564" s="94"/>
      <c r="B1564" s="43" t="s">
        <v>1574</v>
      </c>
      <c r="C1564" s="41"/>
      <c r="D1564" s="58"/>
      <c r="E1564" s="83"/>
      <c r="F1564" s="83"/>
      <c r="G1564" s="44"/>
      <c r="H1564" s="175"/>
      <c r="I1564" s="246">
        <f>IF(I1563=1,1,0)</f>
        <v>0</v>
      </c>
    </row>
    <row r="1565" spans="1:10" s="25" customFormat="1" ht="18.75" hidden="1" customHeight="1" x14ac:dyDescent="0.3">
      <c r="A1565" s="94"/>
      <c r="B1565" s="57"/>
      <c r="C1565" s="41"/>
      <c r="D1565" s="58"/>
      <c r="E1565" s="83"/>
      <c r="F1565" s="83"/>
      <c r="G1565" s="44"/>
      <c r="H1565" s="175"/>
      <c r="I1565" s="246">
        <f>IF(I1564=1,1,0)</f>
        <v>0</v>
      </c>
    </row>
    <row r="1566" spans="1:10" s="25" customFormat="1" ht="18.75" hidden="1" customHeight="1" x14ac:dyDescent="0.3">
      <c r="A1566" s="94" t="s">
        <v>1575</v>
      </c>
      <c r="B1566" s="45" t="s">
        <v>1576</v>
      </c>
      <c r="C1566" s="41" t="s">
        <v>27</v>
      </c>
      <c r="D1566" s="42"/>
      <c r="E1566" s="42">
        <f>'PS - ESCOLA'!E1566</f>
        <v>1064.01</v>
      </c>
      <c r="F1566" s="42">
        <f>E1566*(1+C$1808)</f>
        <v>1339.4821890000001</v>
      </c>
      <c r="G1566" s="42">
        <f>D1566*F1566</f>
        <v>0</v>
      </c>
      <c r="H1566" s="175"/>
      <c r="I1566" s="246">
        <f>IF(D1566&lt;&gt;0,1,0)</f>
        <v>0</v>
      </c>
    </row>
    <row r="1567" spans="1:10" s="25" customFormat="1" ht="18.75" hidden="1" customHeight="1" x14ac:dyDescent="0.3">
      <c r="A1567" s="94"/>
      <c r="B1567" s="43"/>
      <c r="C1567" s="41"/>
      <c r="D1567" s="58"/>
      <c r="E1567" s="83"/>
      <c r="F1567" s="83"/>
      <c r="G1567" s="44"/>
      <c r="H1567" s="175"/>
      <c r="I1567" s="246">
        <f>IF(I1566=1,1,0)</f>
        <v>0</v>
      </c>
    </row>
    <row r="1568" spans="1:10" s="25" customFormat="1" ht="31.5" hidden="1" customHeight="1" x14ac:dyDescent="0.3">
      <c r="A1568" s="94" t="s">
        <v>1577</v>
      </c>
      <c r="B1568" s="45" t="s">
        <v>1578</v>
      </c>
      <c r="C1568" s="41" t="s">
        <v>27</v>
      </c>
      <c r="D1568" s="42"/>
      <c r="E1568" s="42">
        <f>'PS - ESCOLA'!E1568</f>
        <v>2607.1999999999998</v>
      </c>
      <c r="F1568" s="42">
        <f>E1568*(1+C$1808)</f>
        <v>3282.20408</v>
      </c>
      <c r="G1568" s="42">
        <f>D1568*F1568</f>
        <v>0</v>
      </c>
      <c r="H1568" s="175"/>
      <c r="I1568" s="246">
        <f>IF(D1568&lt;&gt;0,1,0)</f>
        <v>0</v>
      </c>
    </row>
    <row r="1569" spans="1:10" s="25" customFormat="1" ht="18.75" hidden="1" customHeight="1" x14ac:dyDescent="0.3">
      <c r="A1569" s="94"/>
      <c r="B1569" s="45"/>
      <c r="C1569" s="41"/>
      <c r="D1569" s="58"/>
      <c r="E1569" s="83"/>
      <c r="F1569" s="83"/>
      <c r="G1569" s="44"/>
      <c r="H1569" s="175"/>
      <c r="I1569" s="246">
        <f>IF(I1568=1,1,0)</f>
        <v>0</v>
      </c>
    </row>
    <row r="1570" spans="1:10" s="25" customFormat="1" ht="18.75" hidden="1" customHeight="1" x14ac:dyDescent="0.3">
      <c r="A1570" s="94" t="s">
        <v>1579</v>
      </c>
      <c r="B1570" s="57" t="s">
        <v>1580</v>
      </c>
      <c r="C1570" s="41"/>
      <c r="D1570" s="58"/>
      <c r="E1570" s="83"/>
      <c r="F1570" s="83"/>
      <c r="G1570" s="44"/>
      <c r="H1570" s="175"/>
      <c r="I1570" s="246">
        <f>IF(D1573&lt;&gt;0,1,IF(D1575&lt;&gt;0,1,IF(D1577&lt;&gt;0,1,IF(D1579&lt;&gt;0,1,IF(D1581&lt;&gt;0,1,IF(D1583&lt;&gt;0,1,IF(D1585&lt;&gt;0,1,IF(D1587&lt;&gt;0,1,0))))))))+IF(D1589&lt;&gt;0,1,IF(D1591&lt;&gt;0,1,IF(D1593&lt;&gt;0,1,IF(D1595&lt;&gt;0,1,IF(D1598&lt;&gt;0,1,IF(D1601&lt;&gt;0,1,IF(D1604&lt;&gt;0,1,0)))))))</f>
        <v>0</v>
      </c>
      <c r="J1570" s="22"/>
    </row>
    <row r="1571" spans="1:10" s="25" customFormat="1" ht="276.75" hidden="1" customHeight="1" x14ac:dyDescent="0.3">
      <c r="A1571" s="94"/>
      <c r="B1571" s="43" t="s">
        <v>1581</v>
      </c>
      <c r="C1571" s="41"/>
      <c r="D1571" s="58"/>
      <c r="E1571" s="83"/>
      <c r="F1571" s="83"/>
      <c r="G1571" s="44"/>
      <c r="H1571" s="175"/>
      <c r="I1571" s="246">
        <f>IF(I1570=1,1,0)</f>
        <v>0</v>
      </c>
    </row>
    <row r="1572" spans="1:10" s="25" customFormat="1" ht="18.75" hidden="1" customHeight="1" x14ac:dyDescent="0.3">
      <c r="A1572" s="94"/>
      <c r="B1572" s="43"/>
      <c r="C1572" s="41"/>
      <c r="D1572" s="58"/>
      <c r="E1572" s="83"/>
      <c r="F1572" s="83"/>
      <c r="G1572" s="44"/>
      <c r="H1572" s="175"/>
      <c r="I1572" s="246">
        <f>IF(I1571=1,1,0)</f>
        <v>0</v>
      </c>
    </row>
    <row r="1573" spans="1:10" s="25" customFormat="1" ht="18.75" hidden="1" customHeight="1" x14ac:dyDescent="0.3">
      <c r="A1573" s="94" t="s">
        <v>1582</v>
      </c>
      <c r="B1573" s="131" t="s">
        <v>1583</v>
      </c>
      <c r="C1573" s="41" t="s">
        <v>27</v>
      </c>
      <c r="D1573" s="42"/>
      <c r="E1573" s="42">
        <f>'PS - ESCOLA'!E1573</f>
        <v>1397.22</v>
      </c>
      <c r="F1573" s="42">
        <f>E1573*(1+C$1808)</f>
        <v>1758.9602580000003</v>
      </c>
      <c r="G1573" s="42">
        <f>D1573*F1573</f>
        <v>0</v>
      </c>
      <c r="H1573" s="175"/>
      <c r="I1573" s="246">
        <f>IF(D1573&lt;&gt;0,1,0)</f>
        <v>0</v>
      </c>
    </row>
    <row r="1574" spans="1:10" s="25" customFormat="1" ht="18.75" hidden="1" customHeight="1" x14ac:dyDescent="0.3">
      <c r="A1574" s="94"/>
      <c r="B1574" s="47"/>
      <c r="C1574" s="41"/>
      <c r="D1574" s="58"/>
      <c r="E1574" s="83"/>
      <c r="F1574" s="83"/>
      <c r="G1574" s="44"/>
      <c r="H1574" s="175"/>
      <c r="I1574" s="246">
        <f>IF(I1573=1,1,0)</f>
        <v>0</v>
      </c>
    </row>
    <row r="1575" spans="1:10" s="25" customFormat="1" ht="18.75" hidden="1" customHeight="1" x14ac:dyDescent="0.3">
      <c r="A1575" s="94" t="s">
        <v>1584</v>
      </c>
      <c r="B1575" s="85" t="s">
        <v>1585</v>
      </c>
      <c r="C1575" s="41" t="s">
        <v>27</v>
      </c>
      <c r="D1575" s="42"/>
      <c r="E1575" s="42">
        <f>'PS - ESCOLA'!E1575</f>
        <v>1985.29</v>
      </c>
      <c r="F1575" s="42">
        <f>E1575*(1+C$1808)</f>
        <v>2499.2815810000002</v>
      </c>
      <c r="G1575" s="42">
        <f>D1575*F1575</f>
        <v>0</v>
      </c>
      <c r="H1575" s="175"/>
      <c r="I1575" s="246">
        <f>IF(D1575&lt;&gt;0,1,0)</f>
        <v>0</v>
      </c>
    </row>
    <row r="1576" spans="1:10" s="25" customFormat="1" ht="18.75" hidden="1" customHeight="1" x14ac:dyDescent="0.3">
      <c r="A1576" s="94"/>
      <c r="B1576" s="47"/>
      <c r="C1576" s="41"/>
      <c r="D1576" s="58"/>
      <c r="E1576" s="83"/>
      <c r="F1576" s="83"/>
      <c r="G1576" s="44"/>
      <c r="H1576" s="175"/>
      <c r="I1576" s="246">
        <f>IF(I1575=1,1,0)</f>
        <v>0</v>
      </c>
    </row>
    <row r="1577" spans="1:10" s="25" customFormat="1" ht="18.75" hidden="1" customHeight="1" x14ac:dyDescent="0.3">
      <c r="A1577" s="94" t="s">
        <v>1586</v>
      </c>
      <c r="B1577" s="85" t="s">
        <v>1587</v>
      </c>
      <c r="C1577" s="41" t="s">
        <v>27</v>
      </c>
      <c r="D1577" s="42"/>
      <c r="E1577" s="42">
        <f>'PS - ESCOLA'!E1577</f>
        <v>2040.69</v>
      </c>
      <c r="F1577" s="42">
        <f>E1577*(1+C$1808)</f>
        <v>2569.0246410000004</v>
      </c>
      <c r="G1577" s="42">
        <f>D1577*F1577</f>
        <v>0</v>
      </c>
      <c r="H1577" s="175"/>
      <c r="I1577" s="246">
        <f>IF(D1577&lt;&gt;0,1,0)</f>
        <v>0</v>
      </c>
    </row>
    <row r="1578" spans="1:10" s="25" customFormat="1" ht="18.75" hidden="1" customHeight="1" x14ac:dyDescent="0.3">
      <c r="A1578" s="94"/>
      <c r="B1578" s="47"/>
      <c r="C1578" s="41"/>
      <c r="D1578" s="58"/>
      <c r="E1578" s="83"/>
      <c r="F1578" s="83"/>
      <c r="G1578" s="44"/>
      <c r="H1578" s="175"/>
      <c r="I1578" s="246">
        <f>IF(I1577=1,1,0)</f>
        <v>0</v>
      </c>
    </row>
    <row r="1579" spans="1:10" s="25" customFormat="1" ht="18.75" hidden="1" customHeight="1" x14ac:dyDescent="0.3">
      <c r="A1579" s="94" t="s">
        <v>1588</v>
      </c>
      <c r="B1579" s="132" t="s">
        <v>1589</v>
      </c>
      <c r="C1579" s="41" t="s">
        <v>27</v>
      </c>
      <c r="D1579" s="42"/>
      <c r="E1579" s="42">
        <f>'PS - ESCOLA'!E1579</f>
        <v>1630.85</v>
      </c>
      <c r="F1579" s="42">
        <f>E1579*(1+C$1808)</f>
        <v>2053.0770649999999</v>
      </c>
      <c r="G1579" s="42">
        <f>D1579*F1579</f>
        <v>0</v>
      </c>
      <c r="H1579" s="175"/>
      <c r="I1579" s="246">
        <f>IF(D1579&lt;&gt;0,1,0)</f>
        <v>0</v>
      </c>
    </row>
    <row r="1580" spans="1:10" s="25" customFormat="1" ht="18.75" hidden="1" customHeight="1" x14ac:dyDescent="0.3">
      <c r="A1580" s="94"/>
      <c r="B1580" s="47"/>
      <c r="C1580" s="41"/>
      <c r="D1580" s="58"/>
      <c r="E1580" s="83"/>
      <c r="F1580" s="83"/>
      <c r="G1580" s="44"/>
      <c r="H1580" s="175"/>
      <c r="I1580" s="246">
        <f>IF(I1579=1,1,0)</f>
        <v>0</v>
      </c>
    </row>
    <row r="1581" spans="1:10" s="25" customFormat="1" ht="18.75" hidden="1" customHeight="1" x14ac:dyDescent="0.3">
      <c r="A1581" s="94" t="s">
        <v>1590</v>
      </c>
      <c r="B1581" s="109" t="s">
        <v>1591</v>
      </c>
      <c r="C1581" s="41" t="s">
        <v>27</v>
      </c>
      <c r="D1581" s="42"/>
      <c r="E1581" s="42">
        <f>'PS - ESCOLA'!E1581</f>
        <v>1814.97</v>
      </c>
      <c r="F1581" s="42">
        <f>E1581*(1+C$1808)</f>
        <v>2284.8657330000001</v>
      </c>
      <c r="G1581" s="42">
        <f>D1581*F1581</f>
        <v>0</v>
      </c>
      <c r="H1581" s="175"/>
      <c r="I1581" s="246">
        <f>IF(D1581&lt;&gt;0,1,0)</f>
        <v>0</v>
      </c>
    </row>
    <row r="1582" spans="1:10" s="25" customFormat="1" ht="18.75" hidden="1" customHeight="1" x14ac:dyDescent="0.3">
      <c r="A1582" s="94"/>
      <c r="B1582" s="47"/>
      <c r="C1582" s="41"/>
      <c r="D1582" s="58"/>
      <c r="E1582" s="83"/>
      <c r="F1582" s="83"/>
      <c r="G1582" s="44"/>
      <c r="H1582" s="175"/>
      <c r="I1582" s="246">
        <f>IF(I1581=1,1,0)</f>
        <v>0</v>
      </c>
    </row>
    <row r="1583" spans="1:10" s="25" customFormat="1" ht="18.75" hidden="1" customHeight="1" x14ac:dyDescent="0.3">
      <c r="A1583" s="94" t="s">
        <v>1592</v>
      </c>
      <c r="B1583" s="85" t="s">
        <v>1593</v>
      </c>
      <c r="C1583" s="41" t="s">
        <v>27</v>
      </c>
      <c r="D1583" s="42"/>
      <c r="E1583" s="42">
        <f>'PS - ESCOLA'!E1583</f>
        <v>1807.42</v>
      </c>
      <c r="F1583" s="42">
        <f>E1583*(1+C$1808)</f>
        <v>2275.3610380000005</v>
      </c>
      <c r="G1583" s="42">
        <f>D1583*F1583</f>
        <v>0</v>
      </c>
      <c r="H1583" s="175"/>
      <c r="I1583" s="246">
        <f>IF(D1583&lt;&gt;0,1,0)</f>
        <v>0</v>
      </c>
    </row>
    <row r="1584" spans="1:10" s="25" customFormat="1" ht="18.75" hidden="1" customHeight="1" x14ac:dyDescent="0.3">
      <c r="A1584" s="94"/>
      <c r="B1584" s="47"/>
      <c r="C1584" s="41"/>
      <c r="D1584" s="58"/>
      <c r="E1584" s="83"/>
      <c r="F1584" s="83"/>
      <c r="G1584" s="44"/>
      <c r="H1584" s="175"/>
      <c r="I1584" s="246">
        <f>IF(I1583=1,1,0)</f>
        <v>0</v>
      </c>
    </row>
    <row r="1585" spans="1:9" s="25" customFormat="1" ht="18.75" hidden="1" customHeight="1" x14ac:dyDescent="0.3">
      <c r="A1585" s="94" t="s">
        <v>1594</v>
      </c>
      <c r="B1585" s="85" t="s">
        <v>1595</v>
      </c>
      <c r="C1585" s="41" t="s">
        <v>27</v>
      </c>
      <c r="D1585" s="42"/>
      <c r="E1585" s="42">
        <f>'PS - ESCOLA'!E1585</f>
        <v>2401.91</v>
      </c>
      <c r="F1585" s="42">
        <f>E1585*(1+C$1808)</f>
        <v>3023.7644990000003</v>
      </c>
      <c r="G1585" s="42">
        <f>D1585*F1585</f>
        <v>0</v>
      </c>
      <c r="H1585" s="175"/>
      <c r="I1585" s="246">
        <f>IF(D1585&lt;&gt;0,1,0)</f>
        <v>0</v>
      </c>
    </row>
    <row r="1586" spans="1:9" s="25" customFormat="1" ht="18.75" hidden="1" customHeight="1" x14ac:dyDescent="0.3">
      <c r="A1586" s="94"/>
      <c r="B1586" s="85"/>
      <c r="C1586" s="41"/>
      <c r="D1586" s="58"/>
      <c r="E1586" s="42"/>
      <c r="F1586" s="42"/>
      <c r="G1586" s="44"/>
      <c r="H1586" s="175"/>
      <c r="I1586" s="246">
        <f>IF(I1585=1,1,0)</f>
        <v>0</v>
      </c>
    </row>
    <row r="1587" spans="1:9" s="25" customFormat="1" ht="18.75" hidden="1" customHeight="1" x14ac:dyDescent="0.3">
      <c r="A1587" s="94" t="s">
        <v>1596</v>
      </c>
      <c r="B1587" s="87" t="s">
        <v>1597</v>
      </c>
      <c r="C1587" s="41" t="s">
        <v>27</v>
      </c>
      <c r="D1587" s="42"/>
      <c r="E1587" s="42">
        <f>'PS - ESCOLA'!E1587</f>
        <v>2048.6999999999998</v>
      </c>
      <c r="F1587" s="42">
        <f>E1587*(1+C$1808)</f>
        <v>2579.1084300000002</v>
      </c>
      <c r="G1587" s="42">
        <f>D1587*F1587</f>
        <v>0</v>
      </c>
      <c r="H1587" s="175"/>
      <c r="I1587" s="246">
        <f>IF(D1587&lt;&gt;0,1,0)</f>
        <v>0</v>
      </c>
    </row>
    <row r="1588" spans="1:9" s="25" customFormat="1" ht="18.75" hidden="1" customHeight="1" x14ac:dyDescent="0.3">
      <c r="A1588" s="94"/>
      <c r="B1588" s="87"/>
      <c r="C1588" s="41"/>
      <c r="D1588" s="58"/>
      <c r="E1588" s="42"/>
      <c r="F1588" s="42"/>
      <c r="G1588" s="44"/>
      <c r="H1588" s="175"/>
      <c r="I1588" s="246">
        <f>IF(I1587=1,1,0)</f>
        <v>0</v>
      </c>
    </row>
    <row r="1589" spans="1:9" s="25" customFormat="1" ht="18.75" hidden="1" customHeight="1" x14ac:dyDescent="0.3">
      <c r="A1589" s="94" t="s">
        <v>1598</v>
      </c>
      <c r="B1589" s="87" t="s">
        <v>1599</v>
      </c>
      <c r="C1589" s="41" t="s">
        <v>27</v>
      </c>
      <c r="D1589" s="42"/>
      <c r="E1589" s="42">
        <f>'PS - ESCOLA'!E1589</f>
        <v>1624.1</v>
      </c>
      <c r="F1589" s="42">
        <f>E1589*(1+C$1808)</f>
        <v>2044.5794900000001</v>
      </c>
      <c r="G1589" s="42">
        <f>D1589*F1589</f>
        <v>0</v>
      </c>
      <c r="H1589" s="175"/>
      <c r="I1589" s="246">
        <f>IF(D1589&lt;&gt;0,1,0)</f>
        <v>0</v>
      </c>
    </row>
    <row r="1590" spans="1:9" s="25" customFormat="1" ht="18.75" hidden="1" customHeight="1" x14ac:dyDescent="0.3">
      <c r="A1590" s="94"/>
      <c r="B1590" s="47"/>
      <c r="C1590" s="41"/>
      <c r="D1590" s="58"/>
      <c r="E1590" s="83"/>
      <c r="F1590" s="83"/>
      <c r="G1590" s="44"/>
      <c r="H1590" s="175"/>
      <c r="I1590" s="246">
        <f>IF(I1589=1,1,0)</f>
        <v>0</v>
      </c>
    </row>
    <row r="1591" spans="1:9" s="25" customFormat="1" ht="63" hidden="1" customHeight="1" x14ac:dyDescent="0.3">
      <c r="A1591" s="179" t="s">
        <v>1600</v>
      </c>
      <c r="B1591" s="109" t="s">
        <v>1601</v>
      </c>
      <c r="C1591" s="52" t="s">
        <v>27</v>
      </c>
      <c r="D1591" s="42"/>
      <c r="E1591" s="42">
        <f>'PS - ESCOLA'!E1591</f>
        <v>2188.2199999999998</v>
      </c>
      <c r="F1591" s="42">
        <f>E1591*(1+C$1808)</f>
        <v>2754.7501579999998</v>
      </c>
      <c r="G1591" s="42">
        <f>D1591*F1591</f>
        <v>0</v>
      </c>
      <c r="H1591" s="175"/>
      <c r="I1591" s="246">
        <f>IF(D1591&lt;&gt;0,1,0)</f>
        <v>0</v>
      </c>
    </row>
    <row r="1592" spans="1:9" s="25" customFormat="1" ht="18.75" hidden="1" customHeight="1" x14ac:dyDescent="0.3">
      <c r="A1592" s="94"/>
      <c r="B1592" s="47"/>
      <c r="C1592" s="41"/>
      <c r="D1592" s="58"/>
      <c r="E1592" s="83"/>
      <c r="F1592" s="83"/>
      <c r="G1592" s="44"/>
      <c r="H1592" s="175"/>
      <c r="I1592" s="246">
        <f>IF(I1591=1,1,0)</f>
        <v>0</v>
      </c>
    </row>
    <row r="1593" spans="1:9" s="25" customFormat="1" ht="18.75" hidden="1" customHeight="1" x14ac:dyDescent="0.3">
      <c r="A1593" s="179" t="s">
        <v>1602</v>
      </c>
      <c r="B1593" s="109" t="s">
        <v>1603</v>
      </c>
      <c r="C1593" s="52" t="s">
        <v>27</v>
      </c>
      <c r="D1593" s="42"/>
      <c r="E1593" s="42">
        <f>'PS - ESCOLA'!E1593</f>
        <v>1651.18</v>
      </c>
      <c r="F1593" s="42">
        <f>E1593*(1+C$1808)</f>
        <v>2078.6705020000004</v>
      </c>
      <c r="G1593" s="42">
        <f>D1593*F1593</f>
        <v>0</v>
      </c>
      <c r="H1593" s="175"/>
      <c r="I1593" s="246">
        <f>IF(D1593&lt;&gt;0,1,0)</f>
        <v>0</v>
      </c>
    </row>
    <row r="1594" spans="1:9" s="25" customFormat="1" ht="18.75" hidden="1" customHeight="1" x14ac:dyDescent="0.3">
      <c r="A1594" s="94"/>
      <c r="B1594" s="47"/>
      <c r="C1594" s="41"/>
      <c r="D1594" s="58"/>
      <c r="E1594" s="133"/>
      <c r="F1594" s="83"/>
      <c r="G1594" s="44"/>
      <c r="H1594" s="175"/>
      <c r="I1594" s="246">
        <f>IF(I1593=1,1,0)</f>
        <v>0</v>
      </c>
    </row>
    <row r="1595" spans="1:9" s="25" customFormat="1" ht="94.5" hidden="1" customHeight="1" x14ac:dyDescent="0.3">
      <c r="A1595" s="94" t="s">
        <v>1604</v>
      </c>
      <c r="B1595" s="109" t="s">
        <v>1605</v>
      </c>
      <c r="C1595" s="52" t="s">
        <v>27</v>
      </c>
      <c r="D1595" s="42"/>
      <c r="E1595" s="42">
        <f>'PS - ESCOLA'!E1595</f>
        <v>1059.8</v>
      </c>
      <c r="F1595" s="42">
        <f>E1595*(1+C$1808)</f>
        <v>1334.1822200000001</v>
      </c>
      <c r="G1595" s="42">
        <f>D1595*F1595</f>
        <v>0</v>
      </c>
      <c r="H1595" s="175"/>
      <c r="I1595" s="246">
        <f>IF(D1595&lt;&gt;0,1,0)</f>
        <v>0</v>
      </c>
    </row>
    <row r="1596" spans="1:9" s="25" customFormat="1" ht="184.5" hidden="1" customHeight="1" x14ac:dyDescent="0.3">
      <c r="A1596" s="94"/>
      <c r="B1596" s="135" t="s">
        <v>1606</v>
      </c>
      <c r="C1596" s="52"/>
      <c r="D1596" s="80"/>
      <c r="E1596" s="133"/>
      <c r="F1596" s="134"/>
      <c r="G1596" s="44"/>
      <c r="H1596" s="175"/>
      <c r="I1596" s="246">
        <f>IF(I1595=1,1,0)</f>
        <v>0</v>
      </c>
    </row>
    <row r="1597" spans="1:9" s="25" customFormat="1" ht="18.75" hidden="1" customHeight="1" x14ac:dyDescent="0.3">
      <c r="A1597" s="94"/>
      <c r="B1597" s="85"/>
      <c r="C1597" s="41"/>
      <c r="D1597" s="58"/>
      <c r="E1597" s="133"/>
      <c r="F1597" s="83"/>
      <c r="G1597" s="44"/>
      <c r="H1597" s="175"/>
      <c r="I1597" s="246">
        <f>IF(I1596=1,1,0)</f>
        <v>0</v>
      </c>
    </row>
    <row r="1598" spans="1:9" s="25" customFormat="1" ht="18.75" hidden="1" customHeight="1" x14ac:dyDescent="0.3">
      <c r="A1598" s="94" t="s">
        <v>1607</v>
      </c>
      <c r="B1598" s="85" t="s">
        <v>1608</v>
      </c>
      <c r="C1598" s="52" t="s">
        <v>27</v>
      </c>
      <c r="D1598" s="42"/>
      <c r="E1598" s="42">
        <f>'PS - ESCOLA'!E1598</f>
        <v>818.17</v>
      </c>
      <c r="F1598" s="42">
        <f>E1598*(1+C$1808)</f>
        <v>1029.9942129999999</v>
      </c>
      <c r="G1598" s="42">
        <f>D1598*F1598</f>
        <v>0</v>
      </c>
      <c r="H1598" s="175"/>
      <c r="I1598" s="246">
        <f>IF(D1598&lt;&gt;0,1,0)</f>
        <v>0</v>
      </c>
    </row>
    <row r="1599" spans="1:9" s="25" customFormat="1" ht="94.5" hidden="1" customHeight="1" x14ac:dyDescent="0.3">
      <c r="A1599" s="94"/>
      <c r="B1599" s="43" t="s">
        <v>1609</v>
      </c>
      <c r="C1599" s="52"/>
      <c r="D1599" s="80"/>
      <c r="E1599" s="133"/>
      <c r="F1599" s="134"/>
      <c r="G1599" s="44"/>
      <c r="H1599" s="175"/>
      <c r="I1599" s="246">
        <f>IF(I1598=1,1,0)</f>
        <v>0</v>
      </c>
    </row>
    <row r="1600" spans="1:9" s="25" customFormat="1" ht="18.75" hidden="1" customHeight="1" x14ac:dyDescent="0.3">
      <c r="A1600" s="94"/>
      <c r="B1600" s="85"/>
      <c r="C1600" s="41"/>
      <c r="D1600" s="58"/>
      <c r="E1600" s="133"/>
      <c r="F1600" s="83"/>
      <c r="G1600" s="44"/>
      <c r="H1600" s="175"/>
      <c r="I1600" s="246">
        <f>IF(I1599=1,1,0)</f>
        <v>0</v>
      </c>
    </row>
    <row r="1601" spans="1:10" s="25" customFormat="1" ht="18.75" hidden="1" customHeight="1" x14ac:dyDescent="0.3">
      <c r="A1601" s="94" t="s">
        <v>1610</v>
      </c>
      <c r="B1601" s="85" t="s">
        <v>1611</v>
      </c>
      <c r="C1601" s="52" t="s">
        <v>27</v>
      </c>
      <c r="D1601" s="42"/>
      <c r="E1601" s="42">
        <f>'PS - ESCOLA'!E1601</f>
        <v>1227.25</v>
      </c>
      <c r="F1601" s="42">
        <f>E1601*(1+C$1808)</f>
        <v>1544.9850250000002</v>
      </c>
      <c r="G1601" s="42">
        <f>D1601*F1601</f>
        <v>0</v>
      </c>
      <c r="H1601" s="175"/>
      <c r="I1601" s="246">
        <f>IF(D1601&lt;&gt;0,1,0)</f>
        <v>0</v>
      </c>
    </row>
    <row r="1602" spans="1:10" s="25" customFormat="1" ht="94.5" hidden="1" customHeight="1" x14ac:dyDescent="0.3">
      <c r="A1602" s="94"/>
      <c r="B1602" s="43" t="s">
        <v>1612</v>
      </c>
      <c r="C1602" s="52"/>
      <c r="D1602" s="80"/>
      <c r="E1602" s="133"/>
      <c r="F1602" s="134"/>
      <c r="G1602" s="44"/>
      <c r="H1602" s="175"/>
      <c r="I1602" s="246">
        <f>IF(I1601=1,1,0)</f>
        <v>0</v>
      </c>
    </row>
    <row r="1603" spans="1:10" s="25" customFormat="1" ht="18.75" hidden="1" customHeight="1" x14ac:dyDescent="0.3">
      <c r="A1603" s="94"/>
      <c r="B1603" s="47"/>
      <c r="C1603" s="52"/>
      <c r="D1603" s="80"/>
      <c r="E1603" s="133"/>
      <c r="F1603" s="134"/>
      <c r="G1603" s="44"/>
      <c r="H1603" s="175"/>
      <c r="I1603" s="246">
        <f>IF(I1602=1,1,0)</f>
        <v>0</v>
      </c>
    </row>
    <row r="1604" spans="1:10" s="25" customFormat="1" ht="18.75" hidden="1" customHeight="1" x14ac:dyDescent="0.3">
      <c r="A1604" s="179" t="s">
        <v>1613</v>
      </c>
      <c r="B1604" s="109" t="s">
        <v>1614</v>
      </c>
      <c r="C1604" s="52" t="s">
        <v>27</v>
      </c>
      <c r="D1604" s="42"/>
      <c r="E1604" s="42">
        <f>'PS - ESCOLA'!E1604</f>
        <v>1227.25</v>
      </c>
      <c r="F1604" s="42">
        <f>E1604*(1+C$1808)</f>
        <v>1544.9850250000002</v>
      </c>
      <c r="G1604" s="42">
        <f>D1604*F1604</f>
        <v>0</v>
      </c>
      <c r="H1604" s="175"/>
      <c r="I1604" s="246">
        <f>IF(D1604&lt;&gt;0,1,0)</f>
        <v>0</v>
      </c>
    </row>
    <row r="1605" spans="1:10" s="25" customFormat="1" ht="94.5" hidden="1" customHeight="1" x14ac:dyDescent="0.3">
      <c r="A1605" s="94"/>
      <c r="B1605" s="43" t="s">
        <v>1615</v>
      </c>
      <c r="C1605" s="52"/>
      <c r="D1605" s="80"/>
      <c r="E1605" s="134"/>
      <c r="F1605" s="134"/>
      <c r="G1605" s="44"/>
      <c r="H1605" s="175"/>
      <c r="I1605" s="246">
        <f>IF(I1604=1,1,0)</f>
        <v>0</v>
      </c>
    </row>
    <row r="1606" spans="1:10" s="25" customFormat="1" ht="18.75" hidden="1" customHeight="1" x14ac:dyDescent="0.3">
      <c r="A1606" s="94"/>
      <c r="B1606" s="47"/>
      <c r="C1606" s="41"/>
      <c r="D1606" s="58"/>
      <c r="E1606" s="83"/>
      <c r="F1606" s="83"/>
      <c r="G1606" s="44"/>
      <c r="H1606" s="175"/>
      <c r="I1606" s="246">
        <f>IF(I1605=1,1,0)</f>
        <v>0</v>
      </c>
    </row>
    <row r="1607" spans="1:10" s="25" customFormat="1" ht="18.75" hidden="1" customHeight="1" x14ac:dyDescent="0.3">
      <c r="A1607" s="94" t="s">
        <v>1616</v>
      </c>
      <c r="B1607" s="57" t="s">
        <v>1617</v>
      </c>
      <c r="C1607" s="41"/>
      <c r="D1607" s="58"/>
      <c r="E1607" s="42"/>
      <c r="F1607" s="42"/>
      <c r="G1607" s="44"/>
      <c r="H1607" s="175"/>
      <c r="I1607" s="246">
        <f>IF(D1610&lt;&gt;0,1,IF(D1612&lt;&gt;0,1,IF(D1614&lt;&gt;0,1,IF(D1616&lt;&gt;0,1,IF(D1618&lt;&gt;0,1,IF(D1620&lt;&gt;0,1,0))))))</f>
        <v>0</v>
      </c>
      <c r="J1607" s="22"/>
    </row>
    <row r="1608" spans="1:10" s="25" customFormat="1" ht="408.75" hidden="1" customHeight="1" x14ac:dyDescent="0.3">
      <c r="A1608" s="94"/>
      <c r="B1608" s="43" t="s">
        <v>1618</v>
      </c>
      <c r="C1608" s="41"/>
      <c r="D1608" s="58"/>
      <c r="E1608" s="83"/>
      <c r="F1608" s="83"/>
      <c r="G1608" s="44"/>
      <c r="H1608" s="175"/>
      <c r="I1608" s="246">
        <f>IF(I1607=1,1,0)</f>
        <v>0</v>
      </c>
    </row>
    <row r="1609" spans="1:10" s="25" customFormat="1" ht="18.75" hidden="1" customHeight="1" x14ac:dyDescent="0.3">
      <c r="A1609" s="94"/>
      <c r="B1609" s="43"/>
      <c r="C1609" s="41"/>
      <c r="D1609" s="58"/>
      <c r="E1609" s="83"/>
      <c r="F1609" s="83"/>
      <c r="G1609" s="44"/>
      <c r="H1609" s="175"/>
      <c r="I1609" s="246">
        <f>IF(I1608=1,1,0)</f>
        <v>0</v>
      </c>
    </row>
    <row r="1610" spans="1:10" s="25" customFormat="1" ht="21" hidden="1" customHeight="1" x14ac:dyDescent="0.3">
      <c r="A1610" s="94" t="s">
        <v>1619</v>
      </c>
      <c r="B1610" s="45" t="s">
        <v>1620</v>
      </c>
      <c r="C1610" s="41" t="s">
        <v>31</v>
      </c>
      <c r="D1610" s="42"/>
      <c r="E1610" s="42">
        <f>'PS - ESCOLA'!E1610</f>
        <v>0.72</v>
      </c>
      <c r="F1610" s="42">
        <f>E1610*(1+C$1808)</f>
        <v>0.9064080000000001</v>
      </c>
      <c r="G1610" s="42">
        <f>D1610*F1610</f>
        <v>0</v>
      </c>
      <c r="H1610" s="175"/>
      <c r="I1610" s="246">
        <f>IF(D1610&lt;&gt;0,1,0)</f>
        <v>0</v>
      </c>
    </row>
    <row r="1611" spans="1:10" s="25" customFormat="1" ht="18.75" hidden="1" customHeight="1" x14ac:dyDescent="0.3">
      <c r="A1611" s="94"/>
      <c r="B1611" s="45"/>
      <c r="C1611" s="41"/>
      <c r="D1611" s="58"/>
      <c r="E1611" s="83"/>
      <c r="F1611" s="83"/>
      <c r="G1611" s="44"/>
      <c r="H1611" s="175"/>
      <c r="I1611" s="246">
        <f>IF(I1610=1,1,0)</f>
        <v>0</v>
      </c>
    </row>
    <row r="1612" spans="1:10" s="25" customFormat="1" ht="21" hidden="1" customHeight="1" x14ac:dyDescent="0.3">
      <c r="A1612" s="94" t="s">
        <v>1621</v>
      </c>
      <c r="B1612" s="45" t="s">
        <v>1622</v>
      </c>
      <c r="C1612" s="41" t="s">
        <v>31</v>
      </c>
      <c r="D1612" s="42"/>
      <c r="E1612" s="42">
        <f>'PS - ESCOLA'!E1612</f>
        <v>0.63</v>
      </c>
      <c r="F1612" s="42">
        <f>E1612*(1+C$1808)</f>
        <v>0.79310700000000012</v>
      </c>
      <c r="G1612" s="42">
        <f>D1612*F1612</f>
        <v>0</v>
      </c>
      <c r="H1612" s="175"/>
      <c r="I1612" s="246">
        <f>IF(D1612&lt;&gt;0,1,0)</f>
        <v>0</v>
      </c>
    </row>
    <row r="1613" spans="1:10" s="25" customFormat="1" ht="18.75" hidden="1" customHeight="1" x14ac:dyDescent="0.3">
      <c r="A1613" s="94"/>
      <c r="B1613" s="45"/>
      <c r="C1613" s="41"/>
      <c r="D1613" s="58"/>
      <c r="E1613" s="83"/>
      <c r="F1613" s="83"/>
      <c r="G1613" s="44"/>
      <c r="H1613" s="175"/>
      <c r="I1613" s="246">
        <f>IF(I1612=1,1,0)</f>
        <v>0</v>
      </c>
    </row>
    <row r="1614" spans="1:10" s="25" customFormat="1" ht="21" hidden="1" customHeight="1" x14ac:dyDescent="0.3">
      <c r="A1614" s="94" t="s">
        <v>1623</v>
      </c>
      <c r="B1614" s="45" t="s">
        <v>1624</v>
      </c>
      <c r="C1614" s="41" t="s">
        <v>31</v>
      </c>
      <c r="D1614" s="42"/>
      <c r="E1614" s="42">
        <f>'PS - ESCOLA'!E1614</f>
        <v>0.54</v>
      </c>
      <c r="F1614" s="42">
        <f>E1614*(1+C$1808)</f>
        <v>0.67980600000000013</v>
      </c>
      <c r="G1614" s="42">
        <f>D1614*F1614</f>
        <v>0</v>
      </c>
      <c r="H1614" s="175"/>
      <c r="I1614" s="246">
        <f>IF(D1614&lt;&gt;0,1,0)</f>
        <v>0</v>
      </c>
    </row>
    <row r="1615" spans="1:10" s="25" customFormat="1" ht="18.75" hidden="1" customHeight="1" x14ac:dyDescent="0.3">
      <c r="A1615" s="94"/>
      <c r="B1615" s="45"/>
      <c r="C1615" s="41"/>
      <c r="D1615" s="58"/>
      <c r="E1615" s="83"/>
      <c r="F1615" s="83"/>
      <c r="G1615" s="44"/>
      <c r="H1615" s="175"/>
      <c r="I1615" s="246">
        <f>IF(I1614=1,1,0)</f>
        <v>0</v>
      </c>
    </row>
    <row r="1616" spans="1:10" s="25" customFormat="1" ht="21" hidden="1" customHeight="1" x14ac:dyDescent="0.3">
      <c r="A1616" s="94" t="s">
        <v>1625</v>
      </c>
      <c r="B1616" s="45" t="s">
        <v>1626</v>
      </c>
      <c r="C1616" s="41" t="s">
        <v>31</v>
      </c>
      <c r="D1616" s="42"/>
      <c r="E1616" s="42">
        <f>'PS - ESCOLA'!E1616</f>
        <v>0.45</v>
      </c>
      <c r="F1616" s="42">
        <f>E1616*(1+C$1808)</f>
        <v>0.56650500000000004</v>
      </c>
      <c r="G1616" s="42">
        <f>D1616*F1616</f>
        <v>0</v>
      </c>
      <c r="H1616" s="175"/>
      <c r="I1616" s="246">
        <f>IF(D1616&lt;&gt;0,1,0)</f>
        <v>0</v>
      </c>
    </row>
    <row r="1617" spans="1:10" s="25" customFormat="1" ht="18.75" hidden="1" customHeight="1" x14ac:dyDescent="0.3">
      <c r="A1617" s="94"/>
      <c r="B1617" s="45"/>
      <c r="C1617" s="41"/>
      <c r="D1617" s="58"/>
      <c r="E1617" s="83"/>
      <c r="F1617" s="83"/>
      <c r="G1617" s="44"/>
      <c r="H1617" s="175"/>
      <c r="I1617" s="246">
        <f>IF(I1616=1,1,0)</f>
        <v>0</v>
      </c>
    </row>
    <row r="1618" spans="1:10" s="25" customFormat="1" ht="21" hidden="1" customHeight="1" x14ac:dyDescent="0.3">
      <c r="A1618" s="94" t="s">
        <v>1627</v>
      </c>
      <c r="B1618" s="45" t="s">
        <v>1628</v>
      </c>
      <c r="C1618" s="41" t="s">
        <v>31</v>
      </c>
      <c r="D1618" s="42"/>
      <c r="E1618" s="42">
        <f>'PS - ESCOLA'!E1618</f>
        <v>0.37</v>
      </c>
      <c r="F1618" s="42">
        <f>E1618*(1+C$1808)</f>
        <v>0.46579300000000007</v>
      </c>
      <c r="G1618" s="42">
        <f>D1618*F1618</f>
        <v>0</v>
      </c>
      <c r="H1618" s="175"/>
      <c r="I1618" s="246">
        <f>IF(D1618&lt;&gt;0,1,0)</f>
        <v>0</v>
      </c>
    </row>
    <row r="1619" spans="1:10" s="25" customFormat="1" ht="18.75" hidden="1" customHeight="1" x14ac:dyDescent="0.3">
      <c r="A1619" s="94"/>
      <c r="B1619" s="45"/>
      <c r="C1619" s="41"/>
      <c r="D1619" s="58"/>
      <c r="E1619" s="83"/>
      <c r="F1619" s="83"/>
      <c r="G1619" s="44"/>
      <c r="H1619" s="175"/>
      <c r="I1619" s="246">
        <f>IF(I1618=1,1,0)</f>
        <v>0</v>
      </c>
    </row>
    <row r="1620" spans="1:10" s="25" customFormat="1" ht="31.5" hidden="1" customHeight="1" x14ac:dyDescent="0.3">
      <c r="A1620" s="94" t="s">
        <v>1629</v>
      </c>
      <c r="B1620" s="45" t="s">
        <v>1630</v>
      </c>
      <c r="C1620" s="41" t="s">
        <v>31</v>
      </c>
      <c r="D1620" s="42"/>
      <c r="E1620" s="42">
        <f>'PS - ESCOLA'!E1620</f>
        <v>0.28000000000000003</v>
      </c>
      <c r="F1620" s="42">
        <f>E1620*(1+C$1808)</f>
        <v>0.35249200000000008</v>
      </c>
      <c r="G1620" s="42">
        <f>D1620*F1620</f>
        <v>0</v>
      </c>
      <c r="H1620" s="175"/>
      <c r="I1620" s="246">
        <f>IF(D1620&lt;&gt;0,1,0)</f>
        <v>0</v>
      </c>
    </row>
    <row r="1621" spans="1:10" s="25" customFormat="1" ht="18.75" hidden="1" customHeight="1" x14ac:dyDescent="0.3">
      <c r="A1621" s="94"/>
      <c r="B1621" s="45"/>
      <c r="C1621" s="41"/>
      <c r="D1621" s="58"/>
      <c r="E1621" s="42"/>
      <c r="F1621" s="42"/>
      <c r="G1621" s="44"/>
      <c r="H1621" s="175"/>
      <c r="I1621" s="246">
        <f>IF(I1620=1,1,0)</f>
        <v>0</v>
      </c>
    </row>
    <row r="1622" spans="1:10" s="25" customFormat="1" ht="31.5" hidden="1" customHeight="1" x14ac:dyDescent="0.3">
      <c r="A1622" s="179" t="s">
        <v>1631</v>
      </c>
      <c r="B1622" s="51" t="s">
        <v>1632</v>
      </c>
      <c r="C1622" s="41"/>
      <c r="D1622" s="58"/>
      <c r="E1622" s="42"/>
      <c r="F1622" s="42"/>
      <c r="G1622" s="44"/>
      <c r="H1622" s="175"/>
      <c r="I1622" s="246">
        <f>IF(D1625&lt;&gt;0,1,IF(D1627&lt;&gt;0,1,IF(D1629&lt;&gt;0,1,0)))</f>
        <v>0</v>
      </c>
      <c r="J1622" s="22"/>
    </row>
    <row r="1623" spans="1:10" s="25" customFormat="1" ht="157.5" hidden="1" customHeight="1" x14ac:dyDescent="0.3">
      <c r="A1623" s="179"/>
      <c r="B1623" s="53" t="s">
        <v>1633</v>
      </c>
      <c r="C1623" s="41"/>
      <c r="D1623" s="58"/>
      <c r="E1623" s="42"/>
      <c r="F1623" s="42"/>
      <c r="G1623" s="44"/>
      <c r="H1623" s="175"/>
      <c r="I1623" s="246">
        <f>IF(I1622=1,1,0)</f>
        <v>0</v>
      </c>
    </row>
    <row r="1624" spans="1:10" s="25" customFormat="1" ht="18.75" hidden="1" customHeight="1" x14ac:dyDescent="0.3">
      <c r="A1624" s="179"/>
      <c r="B1624" s="53"/>
      <c r="C1624" s="41"/>
      <c r="D1624" s="58"/>
      <c r="E1624" s="42"/>
      <c r="F1624" s="42"/>
      <c r="G1624" s="44"/>
      <c r="H1624" s="175"/>
      <c r="I1624" s="246">
        <f>IF(I1623=1,1,0)</f>
        <v>0</v>
      </c>
    </row>
    <row r="1625" spans="1:10" s="25" customFormat="1" ht="18.75" hidden="1" customHeight="1" x14ac:dyDescent="0.3">
      <c r="A1625" s="179" t="s">
        <v>1634</v>
      </c>
      <c r="B1625" s="51" t="s">
        <v>1635</v>
      </c>
      <c r="C1625" s="52" t="s">
        <v>27</v>
      </c>
      <c r="D1625" s="42"/>
      <c r="E1625" s="42">
        <f>'PS - ESCOLA'!E1625</f>
        <v>3399.71</v>
      </c>
      <c r="F1625" s="42">
        <f>E1625*(1+C$1808)</f>
        <v>4279.8949190000003</v>
      </c>
      <c r="G1625" s="42">
        <f>D1625*F1625</f>
        <v>0</v>
      </c>
      <c r="H1625" s="175"/>
      <c r="I1625" s="246">
        <f>IF(D1625&lt;&gt;0,1,0)</f>
        <v>0</v>
      </c>
    </row>
    <row r="1626" spans="1:10" s="25" customFormat="1" ht="18.75" hidden="1" customHeight="1" x14ac:dyDescent="0.3">
      <c r="A1626" s="179"/>
      <c r="B1626" s="51"/>
      <c r="C1626" s="52"/>
      <c r="D1626" s="58"/>
      <c r="E1626" s="42"/>
      <c r="F1626" s="42"/>
      <c r="G1626" s="44"/>
      <c r="H1626" s="175"/>
      <c r="I1626" s="246">
        <f>IF(I1625=1,1,0)</f>
        <v>0</v>
      </c>
    </row>
    <row r="1627" spans="1:10" s="25" customFormat="1" ht="18.75" hidden="1" customHeight="1" x14ac:dyDescent="0.3">
      <c r="A1627" s="179" t="s">
        <v>1636</v>
      </c>
      <c r="B1627" s="51" t="s">
        <v>1637</v>
      </c>
      <c r="C1627" s="52" t="s">
        <v>27</v>
      </c>
      <c r="D1627" s="42"/>
      <c r="E1627" s="42">
        <f>'PS - ESCOLA'!E1627</f>
        <v>5099.57</v>
      </c>
      <c r="F1627" s="42">
        <f>E1627*(1+C$1808)</f>
        <v>6419.8486730000004</v>
      </c>
      <c r="G1627" s="42">
        <f>D1627*F1627</f>
        <v>0</v>
      </c>
      <c r="H1627" s="175"/>
      <c r="I1627" s="246">
        <f>IF(D1627&lt;&gt;0,1,0)</f>
        <v>0</v>
      </c>
    </row>
    <row r="1628" spans="1:10" s="25" customFormat="1" ht="18.75" hidden="1" customHeight="1" x14ac:dyDescent="0.3">
      <c r="A1628" s="179"/>
      <c r="B1628" s="51"/>
      <c r="C1628" s="52"/>
      <c r="D1628" s="58"/>
      <c r="E1628" s="115"/>
      <c r="F1628" s="115"/>
      <c r="G1628" s="44"/>
      <c r="H1628" s="175"/>
      <c r="I1628" s="246">
        <f>IF(I1627=1,1,0)</f>
        <v>0</v>
      </c>
    </row>
    <row r="1629" spans="1:10" s="25" customFormat="1" ht="18.75" hidden="1" customHeight="1" x14ac:dyDescent="0.3">
      <c r="A1629" s="179" t="s">
        <v>1638</v>
      </c>
      <c r="B1629" s="51" t="s">
        <v>1639</v>
      </c>
      <c r="C1629" s="52" t="s">
        <v>27</v>
      </c>
      <c r="D1629" s="42"/>
      <c r="E1629" s="42">
        <f>'PS - ESCOLA'!E1629</f>
        <v>7649.36</v>
      </c>
      <c r="F1629" s="42">
        <f>E1629*(1+C$1808)</f>
        <v>9629.7793039999997</v>
      </c>
      <c r="G1629" s="42">
        <f>D1629*F1629</f>
        <v>0</v>
      </c>
      <c r="H1629" s="175"/>
      <c r="I1629" s="246">
        <f>IF(D1629&lt;&gt;0,1,0)</f>
        <v>0</v>
      </c>
    </row>
    <row r="1630" spans="1:10" s="25" customFormat="1" ht="18.75" hidden="1" customHeight="1" x14ac:dyDescent="0.3">
      <c r="A1630" s="179"/>
      <c r="B1630" s="51"/>
      <c r="C1630" s="136"/>
      <c r="D1630" s="58"/>
      <c r="E1630" s="42"/>
      <c r="F1630" s="115"/>
      <c r="G1630" s="79"/>
      <c r="H1630" s="175"/>
      <c r="I1630" s="246">
        <f>IF(I1629=1,1,0)</f>
        <v>0</v>
      </c>
    </row>
    <row r="1631" spans="1:10" s="25" customFormat="1" ht="18" customHeight="1" x14ac:dyDescent="0.25">
      <c r="A1631" s="223" t="s">
        <v>1968</v>
      </c>
      <c r="B1631" s="227"/>
      <c r="C1631" s="217"/>
      <c r="D1631" s="217"/>
      <c r="E1631" s="209" t="s">
        <v>67</v>
      </c>
      <c r="F1631" s="217"/>
      <c r="G1631" s="66">
        <f>SUM(G1563:G1630)</f>
        <v>0</v>
      </c>
      <c r="H1631" s="175"/>
      <c r="I1631" s="245" t="s">
        <v>1973</v>
      </c>
    </row>
    <row r="1632" spans="1:10" s="22" customFormat="1" ht="18.75" customHeight="1" x14ac:dyDescent="0.25">
      <c r="A1632" s="172" t="s">
        <v>1640</v>
      </c>
      <c r="B1632" s="228" t="s">
        <v>1641</v>
      </c>
      <c r="C1632" s="229"/>
      <c r="D1632" s="233"/>
      <c r="E1632" s="231"/>
      <c r="F1632" s="231"/>
      <c r="G1632" s="232"/>
      <c r="H1632" s="175"/>
      <c r="I1632" s="245" t="s">
        <v>1973</v>
      </c>
    </row>
    <row r="1633" spans="1:9" s="22" customFormat="1" ht="18.75" customHeight="1" x14ac:dyDescent="0.25">
      <c r="A1633" s="94" t="s">
        <v>1642</v>
      </c>
      <c r="B1633" s="138" t="s">
        <v>1643</v>
      </c>
      <c r="C1633" s="41"/>
      <c r="D1633" s="58"/>
      <c r="E1633" s="42"/>
      <c r="F1633" s="42"/>
      <c r="G1633" s="44"/>
      <c r="H1633" s="175"/>
      <c r="I1633" s="246">
        <f>IF(D1636&lt;&gt;0,1,IF(D1638&lt;&gt;0,1,IF(D1640&lt;&gt;0,1,IF(D1642&lt;&gt;0,1,0))))</f>
        <v>1</v>
      </c>
    </row>
    <row r="1634" spans="1:9" s="22" customFormat="1" ht="47.25" customHeight="1" x14ac:dyDescent="0.25">
      <c r="A1634" s="94"/>
      <c r="B1634" s="139" t="s">
        <v>1644</v>
      </c>
      <c r="C1634" s="41"/>
      <c r="D1634" s="58"/>
      <c r="E1634" s="42"/>
      <c r="F1634" s="42"/>
      <c r="G1634" s="44"/>
      <c r="H1634" s="175"/>
      <c r="I1634" s="246">
        <f>IF(I1633=1,1,0)</f>
        <v>1</v>
      </c>
    </row>
    <row r="1635" spans="1:9" s="22" customFormat="1" ht="18.75" customHeight="1" x14ac:dyDescent="0.25">
      <c r="A1635" s="94"/>
      <c r="B1635" s="139"/>
      <c r="C1635" s="41"/>
      <c r="D1635" s="58"/>
      <c r="E1635" s="42"/>
      <c r="F1635" s="42"/>
      <c r="G1635" s="44"/>
      <c r="H1635" s="175"/>
      <c r="I1635" s="246">
        <f>IF(I1634=1,1,0)</f>
        <v>1</v>
      </c>
    </row>
    <row r="1636" spans="1:9" s="22" customFormat="1" ht="63" hidden="1" customHeight="1" x14ac:dyDescent="0.3">
      <c r="A1636" s="94" t="s">
        <v>1645</v>
      </c>
      <c r="B1636" s="140" t="s">
        <v>1646</v>
      </c>
      <c r="C1636" s="54" t="s">
        <v>27</v>
      </c>
      <c r="D1636" s="42"/>
      <c r="E1636" s="42">
        <f>'PS - ESCOLA'!E1636</f>
        <v>367.36</v>
      </c>
      <c r="F1636" s="42">
        <f>E1636*(1+C$1809)</f>
        <v>450.64051200000006</v>
      </c>
      <c r="G1636" s="42">
        <f>D1636*F1636</f>
        <v>0</v>
      </c>
      <c r="H1636" s="175"/>
      <c r="I1636" s="246">
        <f>IF(D1636&lt;&gt;0,1,0)</f>
        <v>0</v>
      </c>
    </row>
    <row r="1637" spans="1:9" s="22" customFormat="1" ht="18.75" hidden="1" customHeight="1" x14ac:dyDescent="0.3">
      <c r="A1637" s="94"/>
      <c r="B1637" s="141"/>
      <c r="C1637" s="54"/>
      <c r="D1637" s="111"/>
      <c r="E1637" s="142"/>
      <c r="F1637" s="142"/>
      <c r="G1637" s="56"/>
      <c r="H1637" s="175"/>
      <c r="I1637" s="246">
        <f>IF(I1636=1,1,0)</f>
        <v>0</v>
      </c>
    </row>
    <row r="1638" spans="1:9" s="22" customFormat="1" ht="63" hidden="1" customHeight="1" x14ac:dyDescent="0.3">
      <c r="A1638" s="94" t="s">
        <v>1647</v>
      </c>
      <c r="B1638" s="140" t="s">
        <v>1648</v>
      </c>
      <c r="C1638" s="54" t="s">
        <v>27</v>
      </c>
      <c r="D1638" s="42"/>
      <c r="E1638" s="42">
        <f>'PS - ESCOLA'!E1638</f>
        <v>1093.2</v>
      </c>
      <c r="F1638" s="42">
        <f>E1638*(1+C$1809)</f>
        <v>1341.0284400000003</v>
      </c>
      <c r="G1638" s="42">
        <f>D1638*F1638</f>
        <v>0</v>
      </c>
      <c r="H1638" s="175"/>
      <c r="I1638" s="246">
        <f>IF(D1638&lt;&gt;0,1,0)</f>
        <v>0</v>
      </c>
    </row>
    <row r="1639" spans="1:9" s="22" customFormat="1" ht="18.75" hidden="1" customHeight="1" x14ac:dyDescent="0.3">
      <c r="A1639" s="94"/>
      <c r="B1639" s="141"/>
      <c r="C1639" s="54"/>
      <c r="D1639" s="111"/>
      <c r="E1639" s="142"/>
      <c r="F1639" s="142"/>
      <c r="G1639" s="56"/>
      <c r="H1639" s="175"/>
      <c r="I1639" s="246">
        <f>IF(I1638=1,1,0)</f>
        <v>0</v>
      </c>
    </row>
    <row r="1640" spans="1:9" s="22" customFormat="1" ht="63" customHeight="1" x14ac:dyDescent="0.25">
      <c r="A1640" s="94" t="s">
        <v>1649</v>
      </c>
      <c r="B1640" s="140" t="s">
        <v>1650</v>
      </c>
      <c r="C1640" s="54" t="s">
        <v>27</v>
      </c>
      <c r="D1640" s="42">
        <v>1</v>
      </c>
      <c r="E1640" s="42"/>
      <c r="F1640" s="42">
        <f>E1640*(1+C$1809)</f>
        <v>0</v>
      </c>
      <c r="G1640" s="42">
        <f>D1640*F1640</f>
        <v>0</v>
      </c>
      <c r="H1640" s="176" t="s">
        <v>1962</v>
      </c>
      <c r="I1640" s="246">
        <f>IF(D1640&lt;&gt;0,1,0)</f>
        <v>1</v>
      </c>
    </row>
    <row r="1641" spans="1:9" s="22" customFormat="1" ht="18.75" customHeight="1" x14ac:dyDescent="0.25">
      <c r="A1641" s="94"/>
      <c r="B1641" s="143"/>
      <c r="C1641" s="54"/>
      <c r="D1641" s="111"/>
      <c r="E1641" s="55"/>
      <c r="F1641" s="55"/>
      <c r="G1641" s="56"/>
      <c r="H1641" s="175"/>
      <c r="I1641" s="246">
        <f>IF(I1640=1,1,0)</f>
        <v>1</v>
      </c>
    </row>
    <row r="1642" spans="1:9" s="22" customFormat="1" ht="47.25" hidden="1" customHeight="1" x14ac:dyDescent="0.3">
      <c r="A1642" s="179" t="s">
        <v>1651</v>
      </c>
      <c r="B1642" s="144" t="s">
        <v>1652</v>
      </c>
      <c r="C1642" s="52" t="s">
        <v>27</v>
      </c>
      <c r="D1642" s="42"/>
      <c r="E1642" s="42">
        <f>'PS - ESCOLA'!E1642</f>
        <v>278.31</v>
      </c>
      <c r="F1642" s="42">
        <f>E1642*(1+C$1809)</f>
        <v>341.40287700000005</v>
      </c>
      <c r="G1642" s="42">
        <f>D1642*F1642</f>
        <v>0</v>
      </c>
      <c r="H1642" s="175"/>
      <c r="I1642" s="246">
        <f>IF(D1642&lt;&gt;0,1,0)</f>
        <v>0</v>
      </c>
    </row>
    <row r="1643" spans="1:9" s="22" customFormat="1" ht="18.75" hidden="1" customHeight="1" x14ac:dyDescent="0.3">
      <c r="A1643" s="94"/>
      <c r="B1643" s="145"/>
      <c r="C1643" s="41"/>
      <c r="D1643" s="58"/>
      <c r="E1643" s="42"/>
      <c r="F1643" s="42"/>
      <c r="G1643" s="44"/>
      <c r="H1643" s="175"/>
      <c r="I1643" s="246">
        <f>IF(I1642=1,1,0)</f>
        <v>0</v>
      </c>
    </row>
    <row r="1644" spans="1:9" s="22" customFormat="1" ht="18.75" customHeight="1" x14ac:dyDescent="0.25">
      <c r="A1644" s="94" t="s">
        <v>1653</v>
      </c>
      <c r="B1644" s="146" t="s">
        <v>1654</v>
      </c>
      <c r="C1644" s="41"/>
      <c r="D1644" s="58"/>
      <c r="E1644" s="42"/>
      <c r="F1644" s="42"/>
      <c r="G1644" s="44"/>
      <c r="H1644" s="175"/>
      <c r="I1644" s="246">
        <f>IF(D1645&lt;&gt;0,1,IF(D1648&lt;&gt;0,1,IF(D1651&lt;&gt;0,1,IF(D1654&lt;&gt;0,1,IF(D1657&lt;&gt;0,1,IF(D1660&lt;&gt;0,1,IF(D1663&lt;&gt;0,1,IF(D1666&lt;&gt;0,1,0))))))))+IF(D1669&lt;&gt;0,1,IF(D1672&lt;&gt;0,1,IF(D1675&lt;&gt;0,1,IF(D1678&lt;&gt;0,1,IF(D1681&lt;&gt;0,1,0)))))</f>
        <v>1</v>
      </c>
    </row>
    <row r="1645" spans="1:9" s="22" customFormat="1" ht="44.45" hidden="1" customHeight="1" x14ac:dyDescent="0.3">
      <c r="A1645" s="94" t="s">
        <v>1655</v>
      </c>
      <c r="B1645" s="144" t="s">
        <v>1656</v>
      </c>
      <c r="C1645" s="41" t="s">
        <v>27</v>
      </c>
      <c r="D1645" s="42"/>
      <c r="E1645" s="42">
        <f>'PS - ESCOLA'!E1645</f>
        <v>346.41</v>
      </c>
      <c r="F1645" s="42">
        <f>E1645*(1+C$1809)</f>
        <v>424.94114700000006</v>
      </c>
      <c r="G1645" s="42">
        <f>D1645*F1645</f>
        <v>0</v>
      </c>
      <c r="H1645" s="175"/>
      <c r="I1645" s="246">
        <f>IF(D1645&lt;&gt;0,1,0)</f>
        <v>0</v>
      </c>
    </row>
    <row r="1646" spans="1:9" s="22" customFormat="1" ht="63" hidden="1" customHeight="1" x14ac:dyDescent="0.3">
      <c r="A1646" s="94"/>
      <c r="B1646" s="147" t="s">
        <v>1657</v>
      </c>
      <c r="C1646" s="41"/>
      <c r="D1646" s="58"/>
      <c r="E1646" s="42"/>
      <c r="F1646" s="42"/>
      <c r="G1646" s="44"/>
      <c r="H1646" s="175"/>
      <c r="I1646" s="246">
        <f>IF(I1645=1,1,0)</f>
        <v>0</v>
      </c>
    </row>
    <row r="1647" spans="1:9" s="22" customFormat="1" ht="18.75" hidden="1" customHeight="1" x14ac:dyDescent="0.3">
      <c r="A1647" s="94"/>
      <c r="B1647" s="147"/>
      <c r="C1647" s="41"/>
      <c r="D1647" s="58"/>
      <c r="E1647" s="42"/>
      <c r="F1647" s="42"/>
      <c r="G1647" s="44"/>
      <c r="H1647" s="175"/>
      <c r="I1647" s="246">
        <f>IF(I1646=1,1,0)</f>
        <v>0</v>
      </c>
    </row>
    <row r="1648" spans="1:9" s="22" customFormat="1" ht="31.5" customHeight="1" x14ac:dyDescent="0.25">
      <c r="A1648" s="179" t="s">
        <v>1658</v>
      </c>
      <c r="B1648" s="144" t="s">
        <v>1659</v>
      </c>
      <c r="C1648" s="52" t="s">
        <v>27</v>
      </c>
      <c r="D1648" s="42">
        <v>1</v>
      </c>
      <c r="E1648" s="42"/>
      <c r="F1648" s="42">
        <f>E1648*(1+C$1809)</f>
        <v>0</v>
      </c>
      <c r="G1648" s="42">
        <f>D1648*F1648</f>
        <v>0</v>
      </c>
      <c r="H1648" s="176" t="s">
        <v>1962</v>
      </c>
      <c r="I1648" s="246">
        <f>IF(D1648&lt;&gt;0,1,0)</f>
        <v>1</v>
      </c>
    </row>
    <row r="1649" spans="1:9" s="22" customFormat="1" ht="78.75" customHeight="1" x14ac:dyDescent="0.25">
      <c r="A1649" s="179"/>
      <c r="B1649" s="147" t="s">
        <v>1660</v>
      </c>
      <c r="C1649" s="52"/>
      <c r="D1649" s="80"/>
      <c r="E1649" s="80"/>
      <c r="F1649" s="80"/>
      <c r="G1649" s="80"/>
      <c r="H1649" s="175"/>
      <c r="I1649" s="246">
        <f>IF(I1648=1,1,0)</f>
        <v>1</v>
      </c>
    </row>
    <row r="1650" spans="1:9" s="22" customFormat="1" ht="18.75" customHeight="1" x14ac:dyDescent="0.25">
      <c r="A1650" s="94"/>
      <c r="B1650" s="146"/>
      <c r="C1650" s="41"/>
      <c r="D1650" s="58"/>
      <c r="E1650" s="42"/>
      <c r="F1650" s="42"/>
      <c r="G1650" s="44"/>
      <c r="H1650" s="175"/>
      <c r="I1650" s="246">
        <f>IF(I1649=1,1,0)</f>
        <v>1</v>
      </c>
    </row>
    <row r="1651" spans="1:9" s="22" customFormat="1" ht="18.75" hidden="1" customHeight="1" x14ac:dyDescent="0.3">
      <c r="A1651" s="94" t="s">
        <v>1661</v>
      </c>
      <c r="B1651" s="145" t="s">
        <v>1662</v>
      </c>
      <c r="C1651" s="41" t="s">
        <v>27</v>
      </c>
      <c r="D1651" s="42"/>
      <c r="E1651" s="42">
        <f>'PS - ESCOLA'!E1651</f>
        <v>108.02</v>
      </c>
      <c r="F1651" s="42">
        <f>E1651*(1+C$1809)</f>
        <v>132.50813400000001</v>
      </c>
      <c r="G1651" s="42">
        <f>D1651*F1651</f>
        <v>0</v>
      </c>
      <c r="H1651" s="175"/>
      <c r="I1651" s="246">
        <f>IF(D1651&lt;&gt;0,1,0)</f>
        <v>0</v>
      </c>
    </row>
    <row r="1652" spans="1:9" s="22" customFormat="1" ht="47.25" hidden="1" customHeight="1" x14ac:dyDescent="0.3">
      <c r="A1652" s="94"/>
      <c r="B1652" s="148" t="s">
        <v>1663</v>
      </c>
      <c r="C1652" s="41"/>
      <c r="D1652" s="58"/>
      <c r="E1652" s="42"/>
      <c r="F1652" s="42"/>
      <c r="G1652" s="44"/>
      <c r="H1652" s="175"/>
      <c r="I1652" s="246">
        <f>IF(I1651=1,1,0)</f>
        <v>0</v>
      </c>
    </row>
    <row r="1653" spans="1:9" s="22" customFormat="1" ht="18.75" hidden="1" customHeight="1" x14ac:dyDescent="0.3">
      <c r="A1653" s="94"/>
      <c r="B1653" s="145"/>
      <c r="C1653" s="41"/>
      <c r="D1653" s="58"/>
      <c r="E1653" s="42"/>
      <c r="F1653" s="42"/>
      <c r="G1653" s="44"/>
      <c r="H1653" s="175"/>
      <c r="I1653" s="246">
        <f>IF(I1652=1,1,0)</f>
        <v>0</v>
      </c>
    </row>
    <row r="1654" spans="1:9" s="22" customFormat="1" ht="18.75" hidden="1" customHeight="1" x14ac:dyDescent="0.3">
      <c r="A1654" s="179" t="s">
        <v>1664</v>
      </c>
      <c r="B1654" s="144" t="s">
        <v>1665</v>
      </c>
      <c r="C1654" s="52" t="s">
        <v>27</v>
      </c>
      <c r="D1654" s="42"/>
      <c r="E1654" s="42">
        <f>'PS - ESCOLA'!E1654</f>
        <v>150.55000000000001</v>
      </c>
      <c r="F1654" s="42">
        <f>E1654*(1+C$1809)</f>
        <v>184.67968500000003</v>
      </c>
      <c r="G1654" s="42">
        <f>D1654*F1654</f>
        <v>0</v>
      </c>
      <c r="H1654" s="175"/>
      <c r="I1654" s="246">
        <f>IF(D1654&lt;&gt;0,1,0)</f>
        <v>0</v>
      </c>
    </row>
    <row r="1655" spans="1:9" s="22" customFormat="1" ht="47.25" hidden="1" customHeight="1" x14ac:dyDescent="0.3">
      <c r="A1655" s="179"/>
      <c r="B1655" s="147" t="s">
        <v>1666</v>
      </c>
      <c r="C1655" s="52"/>
      <c r="D1655" s="58"/>
      <c r="E1655" s="42"/>
      <c r="F1655" s="42"/>
      <c r="G1655" s="44"/>
      <c r="H1655" s="175"/>
      <c r="I1655" s="246">
        <f>IF(I1654=1,1,0)</f>
        <v>0</v>
      </c>
    </row>
    <row r="1656" spans="1:9" s="22" customFormat="1" ht="18.75" hidden="1" customHeight="1" x14ac:dyDescent="0.3">
      <c r="A1656" s="94"/>
      <c r="B1656" s="145"/>
      <c r="C1656" s="41"/>
      <c r="D1656" s="58"/>
      <c r="E1656" s="42"/>
      <c r="F1656" s="42"/>
      <c r="G1656" s="44"/>
      <c r="H1656" s="175"/>
      <c r="I1656" s="246">
        <f>IF(I1655=1,1,0)</f>
        <v>0</v>
      </c>
    </row>
    <row r="1657" spans="1:9" s="22" customFormat="1" ht="18.75" hidden="1" customHeight="1" x14ac:dyDescent="0.3">
      <c r="A1657" s="94" t="s">
        <v>1667</v>
      </c>
      <c r="B1657" s="145" t="s">
        <v>1668</v>
      </c>
      <c r="C1657" s="41" t="s">
        <v>27</v>
      </c>
      <c r="D1657" s="42"/>
      <c r="E1657" s="42">
        <f>'PS - ESCOLA'!E1657</f>
        <v>178.14</v>
      </c>
      <c r="F1657" s="42">
        <f>E1657*(1+C$1809)</f>
        <v>218.524338</v>
      </c>
      <c r="G1657" s="42">
        <f>D1657*F1657</f>
        <v>0</v>
      </c>
      <c r="H1657" s="175"/>
      <c r="I1657" s="246">
        <f>IF(D1657&lt;&gt;0,1,0)</f>
        <v>0</v>
      </c>
    </row>
    <row r="1658" spans="1:9" s="22" customFormat="1" ht="63" hidden="1" customHeight="1" x14ac:dyDescent="0.3">
      <c r="A1658" s="94"/>
      <c r="B1658" s="148" t="s">
        <v>1669</v>
      </c>
      <c r="C1658" s="41"/>
      <c r="D1658" s="58"/>
      <c r="E1658" s="42"/>
      <c r="F1658" s="42"/>
      <c r="G1658" s="44"/>
      <c r="H1658" s="175"/>
      <c r="I1658" s="246">
        <f>IF(I1657=1,1,0)</f>
        <v>0</v>
      </c>
    </row>
    <row r="1659" spans="1:9" s="22" customFormat="1" ht="18.75" hidden="1" customHeight="1" x14ac:dyDescent="0.3">
      <c r="A1659" s="94"/>
      <c r="B1659" s="145"/>
      <c r="C1659" s="41"/>
      <c r="D1659" s="58"/>
      <c r="E1659" s="42"/>
      <c r="F1659" s="42"/>
      <c r="G1659" s="44"/>
      <c r="H1659" s="175"/>
      <c r="I1659" s="246">
        <f>IF(I1658=1,1,0)</f>
        <v>0</v>
      </c>
    </row>
    <row r="1660" spans="1:9" s="22" customFormat="1" ht="18.75" hidden="1" customHeight="1" x14ac:dyDescent="0.3">
      <c r="A1660" s="94" t="s">
        <v>1670</v>
      </c>
      <c r="B1660" s="145" t="s">
        <v>1671</v>
      </c>
      <c r="C1660" s="41" t="s">
        <v>27</v>
      </c>
      <c r="D1660" s="42"/>
      <c r="E1660" s="42">
        <f>'PS - ESCOLA'!E1660</f>
        <v>77.61</v>
      </c>
      <c r="F1660" s="42">
        <f>E1660*(1+C$1809)</f>
        <v>95.204187000000005</v>
      </c>
      <c r="G1660" s="42">
        <f>D1660*F1660</f>
        <v>0</v>
      </c>
      <c r="H1660" s="175"/>
      <c r="I1660" s="246">
        <f>IF(D1660&lt;&gt;0,1,0)</f>
        <v>0</v>
      </c>
    </row>
    <row r="1661" spans="1:9" s="22" customFormat="1" ht="47.25" hidden="1" customHeight="1" x14ac:dyDescent="0.3">
      <c r="A1661" s="94"/>
      <c r="B1661" s="148" t="s">
        <v>1672</v>
      </c>
      <c r="C1661" s="41"/>
      <c r="D1661" s="58"/>
      <c r="E1661" s="42"/>
      <c r="F1661" s="42"/>
      <c r="G1661" s="44"/>
      <c r="H1661" s="175"/>
      <c r="I1661" s="246">
        <f>IF(I1660=1,1,0)</f>
        <v>0</v>
      </c>
    </row>
    <row r="1662" spans="1:9" s="22" customFormat="1" ht="18.75" hidden="1" customHeight="1" x14ac:dyDescent="0.3">
      <c r="A1662" s="94"/>
      <c r="B1662" s="145"/>
      <c r="C1662" s="41"/>
      <c r="D1662" s="58"/>
      <c r="E1662" s="42"/>
      <c r="F1662" s="42"/>
      <c r="G1662" s="44"/>
      <c r="H1662" s="175"/>
      <c r="I1662" s="246">
        <f>IF(I1661=1,1,0)</f>
        <v>0</v>
      </c>
    </row>
    <row r="1663" spans="1:9" s="22" customFormat="1" ht="18.75" hidden="1" customHeight="1" x14ac:dyDescent="0.3">
      <c r="A1663" s="94" t="s">
        <v>1673</v>
      </c>
      <c r="B1663" s="145" t="s">
        <v>1674</v>
      </c>
      <c r="C1663" s="41" t="s">
        <v>27</v>
      </c>
      <c r="D1663" s="42"/>
      <c r="E1663" s="42">
        <f>'PS - ESCOLA'!E1663</f>
        <v>113.07</v>
      </c>
      <c r="F1663" s="42">
        <f>E1663*(1+C$1809)</f>
        <v>138.702969</v>
      </c>
      <c r="G1663" s="42">
        <f>D1663*F1663</f>
        <v>0</v>
      </c>
      <c r="H1663" s="175"/>
      <c r="I1663" s="246">
        <f>IF(D1663&lt;&gt;0,1,0)</f>
        <v>0</v>
      </c>
    </row>
    <row r="1664" spans="1:9" s="22" customFormat="1" ht="47.25" hidden="1" customHeight="1" x14ac:dyDescent="0.3">
      <c r="A1664" s="94"/>
      <c r="B1664" s="148" t="s">
        <v>1675</v>
      </c>
      <c r="C1664" s="41"/>
      <c r="D1664" s="58"/>
      <c r="E1664" s="42"/>
      <c r="F1664" s="42"/>
      <c r="G1664" s="44"/>
      <c r="H1664" s="175"/>
      <c r="I1664" s="246">
        <f>IF(I1663=1,1,0)</f>
        <v>0</v>
      </c>
    </row>
    <row r="1665" spans="1:9" s="22" customFormat="1" ht="18.75" hidden="1" customHeight="1" x14ac:dyDescent="0.3">
      <c r="A1665" s="94"/>
      <c r="B1665" s="148"/>
      <c r="C1665" s="41"/>
      <c r="D1665" s="58"/>
      <c r="E1665" s="42"/>
      <c r="F1665" s="42"/>
      <c r="G1665" s="44"/>
      <c r="H1665" s="175"/>
      <c r="I1665" s="246">
        <f>IF(I1664=1,1,0)</f>
        <v>0</v>
      </c>
    </row>
    <row r="1666" spans="1:9" s="22" customFormat="1" ht="18.75" hidden="1" customHeight="1" x14ac:dyDescent="0.3">
      <c r="A1666" s="94" t="s">
        <v>1676</v>
      </c>
      <c r="B1666" s="145" t="s">
        <v>1677</v>
      </c>
      <c r="C1666" s="41" t="s">
        <v>27</v>
      </c>
      <c r="D1666" s="42"/>
      <c r="E1666" s="42">
        <f>'PS - ESCOLA'!E1666</f>
        <v>15.66</v>
      </c>
      <c r="F1666" s="42">
        <f>E1666*(1+C$1809)</f>
        <v>19.210122000000002</v>
      </c>
      <c r="G1666" s="42">
        <f>D1666*F1666</f>
        <v>0</v>
      </c>
      <c r="H1666" s="175"/>
      <c r="I1666" s="246">
        <f>IF(D1666&lt;&gt;0,1,0)</f>
        <v>0</v>
      </c>
    </row>
    <row r="1667" spans="1:9" s="22" customFormat="1" ht="78.75" hidden="1" customHeight="1" x14ac:dyDescent="0.3">
      <c r="A1667" s="94"/>
      <c r="B1667" s="148" t="s">
        <v>1678</v>
      </c>
      <c r="C1667" s="41"/>
      <c r="D1667" s="58"/>
      <c r="E1667" s="42"/>
      <c r="F1667" s="42"/>
      <c r="G1667" s="44"/>
      <c r="H1667" s="175"/>
      <c r="I1667" s="246">
        <f>IF(I1666=1,1,0)</f>
        <v>0</v>
      </c>
    </row>
    <row r="1668" spans="1:9" s="22" customFormat="1" ht="18.75" hidden="1" customHeight="1" x14ac:dyDescent="0.3">
      <c r="A1668" s="94"/>
      <c r="B1668" s="148"/>
      <c r="C1668" s="41"/>
      <c r="D1668" s="58"/>
      <c r="E1668" s="42"/>
      <c r="F1668" s="42"/>
      <c r="G1668" s="44"/>
      <c r="H1668" s="175"/>
      <c r="I1668" s="246">
        <f>IF(I1667=1,1,0)</f>
        <v>0</v>
      </c>
    </row>
    <row r="1669" spans="1:9" s="22" customFormat="1" ht="18.75" hidden="1" customHeight="1" x14ac:dyDescent="0.3">
      <c r="A1669" s="179" t="s">
        <v>1679</v>
      </c>
      <c r="B1669" s="144" t="s">
        <v>1680</v>
      </c>
      <c r="C1669" s="52" t="s">
        <v>27</v>
      </c>
      <c r="D1669" s="42"/>
      <c r="E1669" s="42">
        <f>'PS - ESCOLA'!E1669</f>
        <v>96.93</v>
      </c>
      <c r="F1669" s="42">
        <f>E1669*(1+C$1809)</f>
        <v>118.90403100000002</v>
      </c>
      <c r="G1669" s="42">
        <f>D1669*F1669</f>
        <v>0</v>
      </c>
      <c r="H1669" s="175"/>
      <c r="I1669" s="246">
        <f>IF(D1669&lt;&gt;0,1,0)</f>
        <v>0</v>
      </c>
    </row>
    <row r="1670" spans="1:9" s="22" customFormat="1" ht="47.25" hidden="1" customHeight="1" x14ac:dyDescent="0.3">
      <c r="A1670" s="179"/>
      <c r="B1670" s="147" t="s">
        <v>1681</v>
      </c>
      <c r="C1670" s="52"/>
      <c r="D1670" s="58"/>
      <c r="E1670" s="42"/>
      <c r="F1670" s="42"/>
      <c r="G1670" s="44"/>
      <c r="H1670" s="175"/>
      <c r="I1670" s="246">
        <f>IF(I1669=1,1,0)</f>
        <v>0</v>
      </c>
    </row>
    <row r="1671" spans="1:9" s="22" customFormat="1" ht="18.75" hidden="1" customHeight="1" x14ac:dyDescent="0.3">
      <c r="A1671" s="179"/>
      <c r="B1671" s="144"/>
      <c r="C1671" s="52"/>
      <c r="D1671" s="58"/>
      <c r="E1671" s="42"/>
      <c r="F1671" s="42"/>
      <c r="G1671" s="44"/>
      <c r="H1671" s="175"/>
      <c r="I1671" s="246">
        <f>IF(I1670=1,1,0)</f>
        <v>0</v>
      </c>
    </row>
    <row r="1672" spans="1:9" s="22" customFormat="1" ht="18.75" hidden="1" customHeight="1" x14ac:dyDescent="0.3">
      <c r="A1672" s="179" t="s">
        <v>1682</v>
      </c>
      <c r="B1672" s="144" t="s">
        <v>1683</v>
      </c>
      <c r="C1672" s="52" t="s">
        <v>27</v>
      </c>
      <c r="D1672" s="42"/>
      <c r="E1672" s="42">
        <f>'PS - ESCOLA'!E1672</f>
        <v>447.33</v>
      </c>
      <c r="F1672" s="42">
        <f>E1672*(1+C$1809)</f>
        <v>548.73971100000006</v>
      </c>
      <c r="G1672" s="42">
        <f>D1672*F1672</f>
        <v>0</v>
      </c>
      <c r="H1672" s="175"/>
      <c r="I1672" s="246">
        <f>IF(D1672&lt;&gt;0,1,0)</f>
        <v>0</v>
      </c>
    </row>
    <row r="1673" spans="1:9" s="22" customFormat="1" ht="47.25" hidden="1" customHeight="1" x14ac:dyDescent="0.3">
      <c r="A1673" s="179"/>
      <c r="B1673" s="147" t="s">
        <v>1684</v>
      </c>
      <c r="C1673" s="52"/>
      <c r="D1673" s="58"/>
      <c r="E1673" s="42"/>
      <c r="F1673" s="42"/>
      <c r="G1673" s="44"/>
      <c r="H1673" s="175"/>
      <c r="I1673" s="246">
        <f>IF(I1672=1,1,0)</f>
        <v>0</v>
      </c>
    </row>
    <row r="1674" spans="1:9" s="22" customFormat="1" ht="18.75" hidden="1" customHeight="1" x14ac:dyDescent="0.3">
      <c r="A1674" s="179"/>
      <c r="B1674" s="144"/>
      <c r="C1674" s="52"/>
      <c r="D1674" s="58"/>
      <c r="E1674" s="42"/>
      <c r="F1674" s="42"/>
      <c r="G1674" s="44"/>
      <c r="H1674" s="175"/>
      <c r="I1674" s="246">
        <f>IF(I1673=1,1,0)</f>
        <v>0</v>
      </c>
    </row>
    <row r="1675" spans="1:9" s="22" customFormat="1" ht="18.75" hidden="1" customHeight="1" x14ac:dyDescent="0.3">
      <c r="A1675" s="179" t="s">
        <v>1685</v>
      </c>
      <c r="B1675" s="144" t="s">
        <v>1686</v>
      </c>
      <c r="C1675" s="52" t="s">
        <v>27</v>
      </c>
      <c r="D1675" s="42"/>
      <c r="E1675" s="42">
        <f>'PS - ESCOLA'!E1675</f>
        <v>234.67</v>
      </c>
      <c r="F1675" s="42">
        <f>E1675*(1+C$1809)</f>
        <v>287.86968899999999</v>
      </c>
      <c r="G1675" s="42">
        <f>D1675*F1675</f>
        <v>0</v>
      </c>
      <c r="H1675" s="175"/>
      <c r="I1675" s="246">
        <f>IF(D1675&lt;&gt;0,1,0)</f>
        <v>0</v>
      </c>
    </row>
    <row r="1676" spans="1:9" s="22" customFormat="1" ht="47.25" hidden="1" customHeight="1" x14ac:dyDescent="0.3">
      <c r="A1676" s="179"/>
      <c r="B1676" s="147" t="s">
        <v>1687</v>
      </c>
      <c r="C1676" s="52"/>
      <c r="D1676" s="58"/>
      <c r="E1676" s="42"/>
      <c r="F1676" s="42"/>
      <c r="G1676" s="44"/>
      <c r="H1676" s="175"/>
      <c r="I1676" s="246">
        <f>IF(I1675=1,1,0)</f>
        <v>0</v>
      </c>
    </row>
    <row r="1677" spans="1:9" s="22" customFormat="1" ht="18.75" hidden="1" customHeight="1" x14ac:dyDescent="0.3">
      <c r="A1677" s="179"/>
      <c r="B1677" s="147"/>
      <c r="C1677" s="52"/>
      <c r="D1677" s="58"/>
      <c r="E1677" s="42"/>
      <c r="F1677" s="42"/>
      <c r="G1677" s="44"/>
      <c r="H1677" s="175"/>
      <c r="I1677" s="246">
        <f>IF(I1676=1,1,0)</f>
        <v>0</v>
      </c>
    </row>
    <row r="1678" spans="1:9" s="22" customFormat="1" ht="18.75" hidden="1" customHeight="1" x14ac:dyDescent="0.3">
      <c r="A1678" s="179" t="s">
        <v>1688</v>
      </c>
      <c r="B1678" s="144" t="s">
        <v>1689</v>
      </c>
      <c r="C1678" s="52" t="s">
        <v>27</v>
      </c>
      <c r="D1678" s="42"/>
      <c r="E1678" s="42">
        <f>'PS - ESCOLA'!E1678</f>
        <v>325.42</v>
      </c>
      <c r="F1678" s="42">
        <f>E1678*(1+C$1809)</f>
        <v>399.19271400000008</v>
      </c>
      <c r="G1678" s="42">
        <f>D1678*F1678</f>
        <v>0</v>
      </c>
      <c r="H1678" s="175"/>
      <c r="I1678" s="246">
        <f>IF(D1678&lt;&gt;0,1,0)</f>
        <v>0</v>
      </c>
    </row>
    <row r="1679" spans="1:9" s="22" customFormat="1" ht="63" hidden="1" customHeight="1" x14ac:dyDescent="0.3">
      <c r="A1679" s="179"/>
      <c r="B1679" s="147" t="s">
        <v>1690</v>
      </c>
      <c r="C1679" s="52"/>
      <c r="D1679" s="80"/>
      <c r="E1679" s="42"/>
      <c r="F1679" s="80"/>
      <c r="G1679" s="80"/>
      <c r="H1679" s="175"/>
      <c r="I1679" s="246">
        <f>IF(I1678=1,1,0)</f>
        <v>0</v>
      </c>
    </row>
    <row r="1680" spans="1:9" s="22" customFormat="1" ht="18.75" hidden="1" customHeight="1" x14ac:dyDescent="0.3">
      <c r="A1680" s="179"/>
      <c r="B1680" s="147"/>
      <c r="C1680" s="52"/>
      <c r="D1680" s="80"/>
      <c r="E1680" s="42"/>
      <c r="F1680" s="80"/>
      <c r="G1680" s="80"/>
      <c r="H1680" s="175"/>
      <c r="I1680" s="246">
        <f>IF(I1679=1,1,0)</f>
        <v>0</v>
      </c>
    </row>
    <row r="1681" spans="1:9" s="22" customFormat="1" ht="18.75" hidden="1" customHeight="1" x14ac:dyDescent="0.3">
      <c r="A1681" s="179" t="s">
        <v>1691</v>
      </c>
      <c r="B1681" s="201" t="s">
        <v>1692</v>
      </c>
      <c r="C1681" s="52" t="s">
        <v>27</v>
      </c>
      <c r="D1681" s="42"/>
      <c r="E1681" s="42">
        <f>'PS - ESCOLA'!E1681</f>
        <v>184.3</v>
      </c>
      <c r="F1681" s="42">
        <f>E1681*(1+C$1809)</f>
        <v>226.08081000000004</v>
      </c>
      <c r="G1681" s="42">
        <f>D1681*F1681</f>
        <v>0</v>
      </c>
      <c r="H1681" s="175"/>
      <c r="I1681" s="246">
        <f>IF(D1681&lt;&gt;0,1,0)</f>
        <v>0</v>
      </c>
    </row>
    <row r="1682" spans="1:9" s="22" customFormat="1" ht="78.75" hidden="1" customHeight="1" x14ac:dyDescent="0.3">
      <c r="A1682" s="179"/>
      <c r="B1682" s="147" t="s">
        <v>1693</v>
      </c>
      <c r="C1682" s="52"/>
      <c r="D1682" s="80"/>
      <c r="E1682" s="80"/>
      <c r="F1682" s="80"/>
      <c r="G1682" s="80"/>
      <c r="H1682" s="175"/>
      <c r="I1682" s="246">
        <f>IF(I1681=1,1,0)</f>
        <v>0</v>
      </c>
    </row>
    <row r="1683" spans="1:9" s="22" customFormat="1" ht="18.75" hidden="1" customHeight="1" x14ac:dyDescent="0.3">
      <c r="A1683" s="179"/>
      <c r="B1683" s="147"/>
      <c r="C1683" s="52"/>
      <c r="D1683" s="58"/>
      <c r="E1683" s="42"/>
      <c r="F1683" s="42"/>
      <c r="G1683" s="44"/>
      <c r="H1683" s="175"/>
      <c r="I1683" s="246">
        <f>IF(I1682=1,1,0)</f>
        <v>0</v>
      </c>
    </row>
    <row r="1684" spans="1:9" s="22" customFormat="1" ht="18.75" customHeight="1" x14ac:dyDescent="0.25">
      <c r="A1684" s="94" t="s">
        <v>1694</v>
      </c>
      <c r="B1684" s="146" t="s">
        <v>1695</v>
      </c>
      <c r="C1684" s="41"/>
      <c r="D1684" s="58"/>
      <c r="E1684" s="42"/>
      <c r="F1684" s="42"/>
      <c r="G1684" s="44"/>
      <c r="H1684" s="175"/>
      <c r="I1684" s="246">
        <f>IF(D1685&lt;&gt;0,1,IF(D1688&lt;&gt;0,1,IF(D1691&lt;&gt;0,1,IF(D1694&lt;&gt;0,1,IF(D1697&lt;&gt;0,1,IF(D1700&lt;&gt;0,1,IF(D1703&lt;&gt;0,1,IF(D1706&lt;&gt;0,1,0))))))))</f>
        <v>1</v>
      </c>
    </row>
    <row r="1685" spans="1:9" s="22" customFormat="1" ht="31.5" customHeight="1" x14ac:dyDescent="0.25">
      <c r="A1685" s="94" t="s">
        <v>1696</v>
      </c>
      <c r="B1685" s="145" t="s">
        <v>1697</v>
      </c>
      <c r="C1685" s="41" t="s">
        <v>27</v>
      </c>
      <c r="D1685" s="42">
        <v>6</v>
      </c>
      <c r="E1685" s="42"/>
      <c r="F1685" s="42">
        <f>E1685*(1+C$1809)</f>
        <v>0</v>
      </c>
      <c r="G1685" s="42">
        <f>D1685*F1685</f>
        <v>0</v>
      </c>
      <c r="H1685" s="176" t="s">
        <v>1962</v>
      </c>
      <c r="I1685" s="246">
        <f>IF(D1685&lt;&gt;0,1,0)</f>
        <v>1</v>
      </c>
    </row>
    <row r="1686" spans="1:9" s="22" customFormat="1" ht="47.25" customHeight="1" x14ac:dyDescent="0.25">
      <c r="A1686" s="94"/>
      <c r="B1686" s="148" t="s">
        <v>1698</v>
      </c>
      <c r="C1686" s="41"/>
      <c r="D1686" s="58"/>
      <c r="E1686" s="42"/>
      <c r="F1686" s="42"/>
      <c r="G1686" s="44"/>
      <c r="H1686" s="183"/>
      <c r="I1686" s="246">
        <f>IF(I1685=1,1,0)</f>
        <v>1</v>
      </c>
    </row>
    <row r="1687" spans="1:9" s="22" customFormat="1" ht="18.75" customHeight="1" x14ac:dyDescent="0.25">
      <c r="A1687" s="94"/>
      <c r="B1687" s="145"/>
      <c r="C1687" s="41"/>
      <c r="D1687" s="58"/>
      <c r="E1687" s="42"/>
      <c r="F1687" s="42"/>
      <c r="G1687" s="44"/>
      <c r="H1687" s="175"/>
      <c r="I1687" s="246">
        <f>IF(I1686=1,1,0)</f>
        <v>1</v>
      </c>
    </row>
    <row r="1688" spans="1:9" s="22" customFormat="1" ht="18.75" hidden="1" customHeight="1" x14ac:dyDescent="0.3">
      <c r="A1688" s="94" t="s">
        <v>1699</v>
      </c>
      <c r="B1688" s="145" t="s">
        <v>1700</v>
      </c>
      <c r="C1688" s="41" t="s">
        <v>27</v>
      </c>
      <c r="D1688" s="42"/>
      <c r="E1688" s="42">
        <f>'PS - ESCOLA'!E1688</f>
        <v>419.34</v>
      </c>
      <c r="F1688" s="42">
        <f>E1688*(1+C$1809)</f>
        <v>514.40437800000007</v>
      </c>
      <c r="G1688" s="42">
        <f>D1688*F1688</f>
        <v>0</v>
      </c>
      <c r="H1688" s="175"/>
      <c r="I1688" s="246">
        <f>IF(D1688&lt;&gt;0,1,0)</f>
        <v>0</v>
      </c>
    </row>
    <row r="1689" spans="1:9" s="22" customFormat="1" ht="110.25" hidden="1" customHeight="1" x14ac:dyDescent="0.3">
      <c r="A1689" s="94"/>
      <c r="B1689" s="148" t="s">
        <v>1701</v>
      </c>
      <c r="C1689" s="41"/>
      <c r="D1689" s="58"/>
      <c r="E1689" s="42"/>
      <c r="F1689" s="42"/>
      <c r="G1689" s="44"/>
      <c r="H1689" s="175"/>
      <c r="I1689" s="246">
        <f>IF(I1688=1,1,0)</f>
        <v>0</v>
      </c>
    </row>
    <row r="1690" spans="1:9" s="22" customFormat="1" ht="18.75" hidden="1" customHeight="1" x14ac:dyDescent="0.3">
      <c r="A1690" s="94"/>
      <c r="B1690" s="145"/>
      <c r="C1690" s="41"/>
      <c r="D1690" s="58"/>
      <c r="E1690" s="42"/>
      <c r="F1690" s="42"/>
      <c r="G1690" s="44"/>
      <c r="H1690" s="175"/>
      <c r="I1690" s="246">
        <f>IF(I1689=1,1,0)</f>
        <v>0</v>
      </c>
    </row>
    <row r="1691" spans="1:9" s="22" customFormat="1" ht="18.75" hidden="1" customHeight="1" x14ac:dyDescent="0.3">
      <c r="A1691" s="94" t="s">
        <v>1702</v>
      </c>
      <c r="B1691" s="145" t="s">
        <v>1703</v>
      </c>
      <c r="C1691" s="41" t="s">
        <v>27</v>
      </c>
      <c r="D1691" s="42"/>
      <c r="E1691" s="42">
        <f>'PS - ESCOLA'!E1691</f>
        <v>233.33</v>
      </c>
      <c r="F1691" s="42">
        <f>E1691*(1+C$1809)</f>
        <v>286.22591100000005</v>
      </c>
      <c r="G1691" s="42">
        <f>D1691*F1691</f>
        <v>0</v>
      </c>
      <c r="H1691" s="175"/>
      <c r="I1691" s="246">
        <f>IF(D1691&lt;&gt;0,1,0)</f>
        <v>0</v>
      </c>
    </row>
    <row r="1692" spans="1:9" s="22" customFormat="1" ht="47.25" hidden="1" customHeight="1" x14ac:dyDescent="0.3">
      <c r="A1692" s="94"/>
      <c r="B1692" s="148" t="s">
        <v>1704</v>
      </c>
      <c r="C1692" s="41"/>
      <c r="D1692" s="58"/>
      <c r="E1692" s="42"/>
      <c r="F1692" s="42"/>
      <c r="G1692" s="44"/>
      <c r="H1692" s="175"/>
      <c r="I1692" s="246">
        <f>IF(I1691=1,1,0)</f>
        <v>0</v>
      </c>
    </row>
    <row r="1693" spans="1:9" s="22" customFormat="1" ht="18.75" hidden="1" customHeight="1" x14ac:dyDescent="0.3">
      <c r="A1693" s="94"/>
      <c r="B1693" s="145"/>
      <c r="C1693" s="41"/>
      <c r="D1693" s="58"/>
      <c r="E1693" s="42"/>
      <c r="F1693" s="42"/>
      <c r="G1693" s="44"/>
      <c r="H1693" s="175"/>
      <c r="I1693" s="246">
        <f>IF(I1692=1,1,0)</f>
        <v>0</v>
      </c>
    </row>
    <row r="1694" spans="1:9" s="22" customFormat="1" ht="31.5" customHeight="1" x14ac:dyDescent="0.25">
      <c r="A1694" s="94" t="s">
        <v>1705</v>
      </c>
      <c r="B1694" s="145" t="s">
        <v>1706</v>
      </c>
      <c r="C1694" s="41" t="s">
        <v>27</v>
      </c>
      <c r="D1694" s="42">
        <v>2</v>
      </c>
      <c r="E1694" s="42"/>
      <c r="F1694" s="42">
        <f>E1694*(1+C$1809)</f>
        <v>0</v>
      </c>
      <c r="G1694" s="42">
        <f>D1694*F1694</f>
        <v>0</v>
      </c>
      <c r="H1694" s="176" t="s">
        <v>1962</v>
      </c>
      <c r="I1694" s="246">
        <f>IF(D1694&lt;&gt;0,1,0)</f>
        <v>1</v>
      </c>
    </row>
    <row r="1695" spans="1:9" s="22" customFormat="1" ht="94.5" customHeight="1" x14ac:dyDescent="0.25">
      <c r="A1695" s="94"/>
      <c r="B1695" s="148" t="s">
        <v>1707</v>
      </c>
      <c r="C1695" s="41"/>
      <c r="D1695" s="58"/>
      <c r="E1695" s="42"/>
      <c r="F1695" s="42"/>
      <c r="G1695" s="44"/>
      <c r="H1695" s="175"/>
      <c r="I1695" s="246">
        <f>IF(I1694=1,1,0)</f>
        <v>1</v>
      </c>
    </row>
    <row r="1696" spans="1:9" s="22" customFormat="1" ht="18.75" customHeight="1" x14ac:dyDescent="0.25">
      <c r="A1696" s="94"/>
      <c r="B1696" s="145"/>
      <c r="C1696" s="41"/>
      <c r="D1696" s="58"/>
      <c r="E1696" s="42"/>
      <c r="F1696" s="42"/>
      <c r="G1696" s="44"/>
      <c r="H1696" s="175"/>
      <c r="I1696" s="246">
        <f>IF(I1695=1,1,0)</f>
        <v>1</v>
      </c>
    </row>
    <row r="1697" spans="1:9" s="22" customFormat="1" ht="31.5" hidden="1" customHeight="1" x14ac:dyDescent="0.3">
      <c r="A1697" s="179" t="s">
        <v>1708</v>
      </c>
      <c r="B1697" s="202" t="s">
        <v>1709</v>
      </c>
      <c r="C1697" s="52" t="s">
        <v>27</v>
      </c>
      <c r="D1697" s="42"/>
      <c r="E1697" s="42">
        <f>'PS - ESCOLA'!E1697</f>
        <v>229.36</v>
      </c>
      <c r="F1697" s="42">
        <f>E1697*(1+C$1809)</f>
        <v>281.35591200000005</v>
      </c>
      <c r="G1697" s="42">
        <f>D1697*F1697</f>
        <v>0</v>
      </c>
      <c r="H1697" s="175"/>
      <c r="I1697" s="246">
        <f>IF(D1697&lt;&gt;0,1,0)</f>
        <v>0</v>
      </c>
    </row>
    <row r="1698" spans="1:9" s="22" customFormat="1" ht="63" hidden="1" customHeight="1" x14ac:dyDescent="0.3">
      <c r="A1698" s="179"/>
      <c r="B1698" s="147" t="s">
        <v>1710</v>
      </c>
      <c r="C1698" s="52"/>
      <c r="D1698" s="58"/>
      <c r="E1698" s="42"/>
      <c r="F1698" s="42"/>
      <c r="G1698" s="44"/>
      <c r="H1698" s="175"/>
      <c r="I1698" s="246">
        <f>IF(I1697=1,1,0)</f>
        <v>0</v>
      </c>
    </row>
    <row r="1699" spans="1:9" s="22" customFormat="1" ht="18.75" hidden="1" customHeight="1" x14ac:dyDescent="0.3">
      <c r="A1699" s="94"/>
      <c r="B1699" s="145"/>
      <c r="C1699" s="41"/>
      <c r="D1699" s="58"/>
      <c r="E1699" s="42"/>
      <c r="F1699" s="42"/>
      <c r="G1699" s="44"/>
      <c r="H1699" s="175"/>
      <c r="I1699" s="246">
        <f>IF(I1698=1,1,0)</f>
        <v>0</v>
      </c>
    </row>
    <row r="1700" spans="1:9" s="22" customFormat="1" ht="31.5" customHeight="1" x14ac:dyDescent="0.25">
      <c r="A1700" s="94" t="s">
        <v>1711</v>
      </c>
      <c r="B1700" s="145" t="s">
        <v>1712</v>
      </c>
      <c r="C1700" s="239" t="s">
        <v>27</v>
      </c>
      <c r="D1700" s="42">
        <v>1</v>
      </c>
      <c r="E1700" s="42"/>
      <c r="F1700" s="42">
        <f>E1700*(1+C$1809)</f>
        <v>0</v>
      </c>
      <c r="G1700" s="42">
        <f>D1700*F1700</f>
        <v>0</v>
      </c>
      <c r="H1700" s="176" t="s">
        <v>1962</v>
      </c>
      <c r="I1700" s="246">
        <f>IF(D1700&lt;&gt;0,1,0)</f>
        <v>1</v>
      </c>
    </row>
    <row r="1701" spans="1:9" s="22" customFormat="1" ht="47.25" customHeight="1" x14ac:dyDescent="0.25">
      <c r="A1701" s="94"/>
      <c r="B1701" s="148" t="s">
        <v>1713</v>
      </c>
      <c r="C1701" s="239"/>
      <c r="D1701" s="58"/>
      <c r="E1701" s="42"/>
      <c r="F1701" s="42"/>
      <c r="G1701" s="44"/>
      <c r="H1701" s="175"/>
      <c r="I1701" s="246">
        <f>IF(I1700=1,1,0)</f>
        <v>1</v>
      </c>
    </row>
    <row r="1702" spans="1:9" s="22" customFormat="1" ht="18.75" customHeight="1" x14ac:dyDescent="0.25">
      <c r="A1702" s="94"/>
      <c r="B1702" s="148"/>
      <c r="C1702" s="160"/>
      <c r="D1702" s="58"/>
      <c r="E1702" s="42"/>
      <c r="F1702" s="42"/>
      <c r="G1702" s="44"/>
      <c r="H1702" s="175"/>
      <c r="I1702" s="246">
        <f>IF(I1701=1,1,0)</f>
        <v>1</v>
      </c>
    </row>
    <row r="1703" spans="1:9" s="22" customFormat="1" ht="18.75" hidden="1" customHeight="1" x14ac:dyDescent="0.3">
      <c r="A1703" s="179" t="s">
        <v>1714</v>
      </c>
      <c r="B1703" s="144" t="s">
        <v>1715</v>
      </c>
      <c r="C1703" s="52" t="s">
        <v>23</v>
      </c>
      <c r="D1703" s="42"/>
      <c r="E1703" s="42">
        <f>'PS - ESCOLA'!E1703</f>
        <v>20.95</v>
      </c>
      <c r="F1703" s="42">
        <f>E1703*(1+C$1809)</f>
        <v>25.699365</v>
      </c>
      <c r="G1703" s="42">
        <f>D1703*F1703</f>
        <v>0</v>
      </c>
      <c r="H1703" s="175"/>
      <c r="I1703" s="246">
        <f>IF(D1703&lt;&gt;0,1,0)</f>
        <v>0</v>
      </c>
    </row>
    <row r="1704" spans="1:9" s="22" customFormat="1" ht="94.5" hidden="1" customHeight="1" x14ac:dyDescent="0.3">
      <c r="A1704" s="179"/>
      <c r="B1704" s="147" t="s">
        <v>1716</v>
      </c>
      <c r="C1704" s="52"/>
      <c r="D1704" s="58"/>
      <c r="E1704" s="42"/>
      <c r="F1704" s="42"/>
      <c r="G1704" s="44"/>
      <c r="H1704" s="175"/>
      <c r="I1704" s="246">
        <f>IF(I1703=1,1,0)</f>
        <v>0</v>
      </c>
    </row>
    <row r="1705" spans="1:9" s="22" customFormat="1" ht="18.75" hidden="1" customHeight="1" x14ac:dyDescent="0.3">
      <c r="A1705" s="179"/>
      <c r="B1705" s="144"/>
      <c r="C1705" s="52"/>
      <c r="D1705" s="58"/>
      <c r="E1705" s="42"/>
      <c r="F1705" s="42"/>
      <c r="G1705" s="44"/>
      <c r="H1705" s="175"/>
      <c r="I1705" s="246">
        <f>IF(I1704=1,1,0)</f>
        <v>0</v>
      </c>
    </row>
    <row r="1706" spans="1:9" s="22" customFormat="1" ht="18.75" hidden="1" customHeight="1" x14ac:dyDescent="0.3">
      <c r="A1706" s="179" t="s">
        <v>1717</v>
      </c>
      <c r="B1706" s="203" t="s">
        <v>1718</v>
      </c>
      <c r="C1706" s="52" t="s">
        <v>23</v>
      </c>
      <c r="D1706" s="42"/>
      <c r="E1706" s="42">
        <f>'PS - ESCOLA'!E1706</f>
        <v>24.7</v>
      </c>
      <c r="F1706" s="42">
        <f>E1706*(1+C$1809)</f>
        <v>30.299490000000002</v>
      </c>
      <c r="G1706" s="42">
        <f>D1706*F1706</f>
        <v>0</v>
      </c>
      <c r="H1706" s="175"/>
      <c r="I1706" s="246">
        <f>IF(D1706&lt;&gt;0,1,0)</f>
        <v>0</v>
      </c>
    </row>
    <row r="1707" spans="1:9" s="22" customFormat="1" ht="94.5" hidden="1" customHeight="1" x14ac:dyDescent="0.3">
      <c r="A1707" s="179"/>
      <c r="B1707" s="147" t="s">
        <v>1719</v>
      </c>
      <c r="C1707" s="52"/>
      <c r="D1707" s="58"/>
      <c r="E1707" s="42"/>
      <c r="F1707" s="42"/>
      <c r="G1707" s="44"/>
      <c r="H1707" s="175"/>
      <c r="I1707" s="246">
        <f>IF(I1706=1,1,0)</f>
        <v>0</v>
      </c>
    </row>
    <row r="1708" spans="1:9" s="22" customFormat="1" ht="18.75" hidden="1" customHeight="1" x14ac:dyDescent="0.3">
      <c r="A1708" s="94"/>
      <c r="B1708" s="148"/>
      <c r="C1708" s="160"/>
      <c r="D1708" s="58"/>
      <c r="E1708" s="42"/>
      <c r="F1708" s="42"/>
      <c r="G1708" s="44"/>
      <c r="H1708" s="175"/>
      <c r="I1708" s="246">
        <f>IF(I1707=1,1,0)</f>
        <v>0</v>
      </c>
    </row>
    <row r="1709" spans="1:9" s="22" customFormat="1" ht="18.75" customHeight="1" x14ac:dyDescent="0.25">
      <c r="A1709" s="94" t="s">
        <v>1720</v>
      </c>
      <c r="B1709" s="146" t="s">
        <v>1721</v>
      </c>
      <c r="C1709" s="41"/>
      <c r="D1709" s="58"/>
      <c r="E1709" s="42"/>
      <c r="F1709" s="42"/>
      <c r="G1709" s="44"/>
      <c r="H1709" s="175"/>
      <c r="I1709" s="246">
        <f>IF(D1712&lt;&gt;0,1,IF(D1714&lt;&gt;0,1,IF(D1716&lt;&gt;0,1,IF(D1718&lt;&gt;0,1,IF(D1720&lt;&gt;0,1,0)))))</f>
        <v>1</v>
      </c>
    </row>
    <row r="1710" spans="1:9" s="22" customFormat="1" ht="157.5" customHeight="1" x14ac:dyDescent="0.25">
      <c r="A1710" s="94"/>
      <c r="B1710" s="148" t="s">
        <v>1722</v>
      </c>
      <c r="C1710" s="41"/>
      <c r="D1710" s="58"/>
      <c r="E1710" s="42"/>
      <c r="F1710" s="42"/>
      <c r="G1710" s="44"/>
      <c r="H1710" s="175"/>
      <c r="I1710" s="246">
        <f>IF(I1709=1,1,0)</f>
        <v>1</v>
      </c>
    </row>
    <row r="1711" spans="1:9" s="22" customFormat="1" ht="18.75" customHeight="1" x14ac:dyDescent="0.25">
      <c r="A1711" s="94"/>
      <c r="B1711" s="145"/>
      <c r="C1711" s="41"/>
      <c r="D1711" s="58"/>
      <c r="E1711" s="42"/>
      <c r="F1711" s="42"/>
      <c r="G1711" s="44"/>
      <c r="H1711" s="175"/>
      <c r="I1711" s="246">
        <f>IF(I1710=1,1,0)</f>
        <v>1</v>
      </c>
    </row>
    <row r="1712" spans="1:9" s="22" customFormat="1" ht="31.15" customHeight="1" x14ac:dyDescent="0.25">
      <c r="A1712" s="94" t="s">
        <v>1723</v>
      </c>
      <c r="B1712" s="145" t="s">
        <v>1724</v>
      </c>
      <c r="C1712" s="41" t="s">
        <v>27</v>
      </c>
      <c r="D1712" s="42">
        <v>6</v>
      </c>
      <c r="E1712" s="42"/>
      <c r="F1712" s="42">
        <f>E1712*(1+C$1809)</f>
        <v>0</v>
      </c>
      <c r="G1712" s="42">
        <f>D1712*F1712</f>
        <v>0</v>
      </c>
      <c r="H1712" s="176" t="s">
        <v>1962</v>
      </c>
      <c r="I1712" s="246">
        <f>IF(D1712&lt;&gt;0,1,0)</f>
        <v>1</v>
      </c>
    </row>
    <row r="1713" spans="1:9" s="22" customFormat="1" ht="18.75" customHeight="1" x14ac:dyDescent="0.25">
      <c r="A1713" s="94"/>
      <c r="B1713" s="145"/>
      <c r="C1713" s="41"/>
      <c r="D1713" s="58"/>
      <c r="E1713" s="42"/>
      <c r="F1713" s="42"/>
      <c r="G1713" s="44"/>
      <c r="H1713" s="175"/>
      <c r="I1713" s="246">
        <f>IF(I1712=1,1,0)</f>
        <v>1</v>
      </c>
    </row>
    <row r="1714" spans="1:9" s="22" customFormat="1" ht="31.15" customHeight="1" x14ac:dyDescent="0.25">
      <c r="A1714" s="94" t="s">
        <v>1725</v>
      </c>
      <c r="B1714" s="145" t="s">
        <v>1726</v>
      </c>
      <c r="C1714" s="41" t="s">
        <v>27</v>
      </c>
      <c r="D1714" s="42">
        <v>5</v>
      </c>
      <c r="E1714" s="42"/>
      <c r="F1714" s="42">
        <f>E1714*(1+C$1809)</f>
        <v>0</v>
      </c>
      <c r="G1714" s="42">
        <f>D1714*F1714</f>
        <v>0</v>
      </c>
      <c r="H1714" s="176" t="s">
        <v>1962</v>
      </c>
      <c r="I1714" s="246">
        <f>IF(D1714&lt;&gt;0,1,0)</f>
        <v>1</v>
      </c>
    </row>
    <row r="1715" spans="1:9" s="22" customFormat="1" ht="18.75" customHeight="1" x14ac:dyDescent="0.25">
      <c r="A1715" s="94"/>
      <c r="B1715" s="145"/>
      <c r="C1715" s="41"/>
      <c r="D1715" s="58"/>
      <c r="E1715" s="42"/>
      <c r="F1715" s="42"/>
      <c r="G1715" s="44"/>
      <c r="H1715" s="175"/>
      <c r="I1715" s="246">
        <f>IF(I1714=1,1,0)</f>
        <v>1</v>
      </c>
    </row>
    <row r="1716" spans="1:9" s="22" customFormat="1" ht="31.5" customHeight="1" x14ac:dyDescent="0.25">
      <c r="A1716" s="94" t="s">
        <v>1727</v>
      </c>
      <c r="B1716" s="145" t="s">
        <v>1728</v>
      </c>
      <c r="C1716" s="41" t="s">
        <v>27</v>
      </c>
      <c r="D1716" s="42">
        <v>1</v>
      </c>
      <c r="E1716" s="42"/>
      <c r="F1716" s="42">
        <f>E1716*(1+C$1809)</f>
        <v>0</v>
      </c>
      <c r="G1716" s="42">
        <f>D1716*F1716</f>
        <v>0</v>
      </c>
      <c r="H1716" s="176" t="s">
        <v>1962</v>
      </c>
      <c r="I1716" s="246">
        <f>IF(D1716&lt;&gt;0,1,0)</f>
        <v>1</v>
      </c>
    </row>
    <row r="1717" spans="1:9" s="22" customFormat="1" ht="18.75" customHeight="1" x14ac:dyDescent="0.25">
      <c r="A1717" s="94"/>
      <c r="B1717" s="145"/>
      <c r="C1717" s="41"/>
      <c r="D1717" s="58"/>
      <c r="E1717" s="42"/>
      <c r="F1717" s="42"/>
      <c r="G1717" s="44"/>
      <c r="H1717" s="175"/>
      <c r="I1717" s="246">
        <f>IF(I1716=1,1,0)</f>
        <v>1</v>
      </c>
    </row>
    <row r="1718" spans="1:9" s="22" customFormat="1" ht="18.75" hidden="1" customHeight="1" x14ac:dyDescent="0.3">
      <c r="A1718" s="94" t="s">
        <v>1729</v>
      </c>
      <c r="B1718" s="145" t="s">
        <v>1730</v>
      </c>
      <c r="C1718" s="41" t="s">
        <v>27</v>
      </c>
      <c r="D1718" s="42"/>
      <c r="E1718" s="42">
        <f>'PS - ESCOLA'!E1718</f>
        <v>22.32</v>
      </c>
      <c r="F1718" s="42">
        <f>E1718*(1+C$1809)</f>
        <v>27.379944000000002</v>
      </c>
      <c r="G1718" s="42">
        <f>D1718*F1718</f>
        <v>0</v>
      </c>
      <c r="H1718" s="175"/>
      <c r="I1718" s="246">
        <f>IF(D1718&lt;&gt;0,1,0)</f>
        <v>0</v>
      </c>
    </row>
    <row r="1719" spans="1:9" s="22" customFormat="1" ht="18.75" hidden="1" customHeight="1" x14ac:dyDescent="0.3">
      <c r="A1719" s="94"/>
      <c r="B1719" s="145"/>
      <c r="C1719" s="41"/>
      <c r="D1719" s="58"/>
      <c r="E1719" s="42"/>
      <c r="F1719" s="42"/>
      <c r="G1719" s="44"/>
      <c r="H1719" s="175"/>
      <c r="I1719" s="246">
        <f>IF(I1718=1,1,0)</f>
        <v>0</v>
      </c>
    </row>
    <row r="1720" spans="1:9" s="22" customFormat="1" ht="31.15" customHeight="1" x14ac:dyDescent="0.25">
      <c r="A1720" s="179" t="s">
        <v>1731</v>
      </c>
      <c r="B1720" s="144" t="s">
        <v>1732</v>
      </c>
      <c r="C1720" s="52" t="s">
        <v>27</v>
      </c>
      <c r="D1720" s="42">
        <v>1</v>
      </c>
      <c r="E1720" s="42"/>
      <c r="F1720" s="42">
        <f>E1720*(1+C$1809)</f>
        <v>0</v>
      </c>
      <c r="G1720" s="42">
        <f>D1720*F1720</f>
        <v>0</v>
      </c>
      <c r="H1720" s="176" t="s">
        <v>1962</v>
      </c>
      <c r="I1720" s="246">
        <f>IF(D1720&lt;&gt;0,1,0)</f>
        <v>1</v>
      </c>
    </row>
    <row r="1721" spans="1:9" s="22" customFormat="1" ht="18.75" customHeight="1" x14ac:dyDescent="0.25">
      <c r="A1721" s="94"/>
      <c r="B1721" s="145"/>
      <c r="C1721" s="41"/>
      <c r="D1721" s="58"/>
      <c r="E1721" s="42"/>
      <c r="F1721" s="42"/>
      <c r="G1721" s="44"/>
      <c r="H1721" s="175"/>
      <c r="I1721" s="246">
        <f>IF(I1720=1,1,0)</f>
        <v>1</v>
      </c>
    </row>
    <row r="1722" spans="1:9" s="22" customFormat="1" ht="18.75" customHeight="1" x14ac:dyDescent="0.25">
      <c r="A1722" s="94" t="s">
        <v>1733</v>
      </c>
      <c r="B1722" s="146" t="s">
        <v>1734</v>
      </c>
      <c r="C1722" s="41"/>
      <c r="D1722" s="58"/>
      <c r="E1722" s="42"/>
      <c r="F1722" s="42"/>
      <c r="G1722" s="44"/>
      <c r="H1722" s="175"/>
      <c r="I1722" s="246">
        <f>IF(D1723&lt;&gt;0,1,IF(D1726&lt;&gt;0,1,IF(D1729&lt;&gt;0,1,IF(D1732&lt;&gt;0,1,IF(D1735&lt;&gt;0,1,IF(D1738&lt;&gt;0,1,0))))))</f>
        <v>1</v>
      </c>
    </row>
    <row r="1723" spans="1:9" s="22" customFormat="1" ht="18.75" hidden="1" customHeight="1" x14ac:dyDescent="0.3">
      <c r="A1723" s="94" t="s">
        <v>1735</v>
      </c>
      <c r="B1723" s="145" t="s">
        <v>1736</v>
      </c>
      <c r="C1723" s="41" t="s">
        <v>27</v>
      </c>
      <c r="D1723" s="42"/>
      <c r="E1723" s="42">
        <f>'PS - ESCOLA'!E1723</f>
        <v>127.76</v>
      </c>
      <c r="F1723" s="42">
        <f>E1723*(1+C$1809)</f>
        <v>156.72319200000001</v>
      </c>
      <c r="G1723" s="42">
        <f>D1723*F1723</f>
        <v>0</v>
      </c>
      <c r="H1723" s="175"/>
      <c r="I1723" s="246">
        <f>IF(D1723&lt;&gt;0,1,0)</f>
        <v>0</v>
      </c>
    </row>
    <row r="1724" spans="1:9" s="22" customFormat="1" ht="71.25" hidden="1" customHeight="1" x14ac:dyDescent="0.3">
      <c r="A1724" s="94"/>
      <c r="B1724" s="148" t="s">
        <v>1737</v>
      </c>
      <c r="C1724" s="41"/>
      <c r="D1724" s="58"/>
      <c r="E1724" s="42"/>
      <c r="F1724" s="42"/>
      <c r="G1724" s="44"/>
      <c r="H1724" s="175"/>
      <c r="I1724" s="246">
        <f>IF(I1723=1,1,0)</f>
        <v>0</v>
      </c>
    </row>
    <row r="1725" spans="1:9" s="22" customFormat="1" ht="18.75" hidden="1" customHeight="1" x14ac:dyDescent="0.3">
      <c r="A1725" s="94"/>
      <c r="B1725" s="145"/>
      <c r="C1725" s="41"/>
      <c r="D1725" s="58"/>
      <c r="E1725" s="42"/>
      <c r="F1725" s="42"/>
      <c r="G1725" s="44"/>
      <c r="H1725" s="175"/>
      <c r="I1725" s="246">
        <f>IF(I1724=1,1,0)</f>
        <v>0</v>
      </c>
    </row>
    <row r="1726" spans="1:9" s="22" customFormat="1" ht="18.75" hidden="1" customHeight="1" x14ac:dyDescent="0.3">
      <c r="A1726" s="94" t="s">
        <v>1738</v>
      </c>
      <c r="B1726" s="145" t="s">
        <v>1739</v>
      </c>
      <c r="C1726" s="41" t="s">
        <v>27</v>
      </c>
      <c r="D1726" s="42"/>
      <c r="E1726" s="42">
        <f>'PS - ESCOLA'!E1726</f>
        <v>406.49</v>
      </c>
      <c r="F1726" s="42">
        <f>E1726*(1+C$1809)</f>
        <v>498.64128300000004</v>
      </c>
      <c r="G1726" s="42">
        <f>D1726*F1726</f>
        <v>0</v>
      </c>
      <c r="H1726" s="175"/>
      <c r="I1726" s="246">
        <f>IF(D1726&lt;&gt;0,1,0)</f>
        <v>0</v>
      </c>
    </row>
    <row r="1727" spans="1:9" s="22" customFormat="1" ht="141.75" hidden="1" customHeight="1" x14ac:dyDescent="0.3">
      <c r="A1727" s="94"/>
      <c r="B1727" s="148" t="s">
        <v>1740</v>
      </c>
      <c r="C1727" s="41"/>
      <c r="D1727" s="58"/>
      <c r="E1727" s="42"/>
      <c r="F1727" s="42"/>
      <c r="G1727" s="44"/>
      <c r="H1727" s="175"/>
      <c r="I1727" s="246">
        <f>IF(I1726=1,1,0)</f>
        <v>0</v>
      </c>
    </row>
    <row r="1728" spans="1:9" s="22" customFormat="1" ht="18.75" hidden="1" customHeight="1" x14ac:dyDescent="0.3">
      <c r="A1728" s="94"/>
      <c r="B1728" s="148"/>
      <c r="C1728" s="41"/>
      <c r="D1728" s="58"/>
      <c r="E1728" s="42"/>
      <c r="F1728" s="42"/>
      <c r="G1728" s="44"/>
      <c r="H1728" s="175"/>
      <c r="I1728" s="246">
        <f>IF(I1727=1,1,0)</f>
        <v>0</v>
      </c>
    </row>
    <row r="1729" spans="1:9" s="22" customFormat="1" ht="18.75" hidden="1" customHeight="1" x14ac:dyDescent="0.3">
      <c r="A1729" s="94" t="s">
        <v>1741</v>
      </c>
      <c r="B1729" s="145" t="s">
        <v>1742</v>
      </c>
      <c r="C1729" s="41" t="s">
        <v>27</v>
      </c>
      <c r="D1729" s="42"/>
      <c r="E1729" s="42">
        <f>'PS - ESCOLA'!E1729</f>
        <v>225.73</v>
      </c>
      <c r="F1729" s="42">
        <f>E1729*(1+C$1809)</f>
        <v>276.90299100000004</v>
      </c>
      <c r="G1729" s="42">
        <f>D1729*F1729</f>
        <v>0</v>
      </c>
      <c r="H1729" s="175"/>
      <c r="I1729" s="246">
        <f>IF(D1729&lt;&gt;0,1,0)</f>
        <v>0</v>
      </c>
    </row>
    <row r="1730" spans="1:9" s="22" customFormat="1" ht="141.75" hidden="1" customHeight="1" x14ac:dyDescent="0.3">
      <c r="A1730" s="94"/>
      <c r="B1730" s="148" t="s">
        <v>1743</v>
      </c>
      <c r="C1730" s="41"/>
      <c r="D1730" s="58"/>
      <c r="E1730" s="42"/>
      <c r="F1730" s="42"/>
      <c r="G1730" s="44"/>
      <c r="H1730" s="175"/>
      <c r="I1730" s="246">
        <f>IF(I1729=1,1,0)</f>
        <v>0</v>
      </c>
    </row>
    <row r="1731" spans="1:9" s="22" customFormat="1" ht="18.75" hidden="1" customHeight="1" x14ac:dyDescent="0.3">
      <c r="A1731" s="94"/>
      <c r="B1731" s="148"/>
      <c r="C1731" s="41"/>
      <c r="D1731" s="58"/>
      <c r="E1731" s="42"/>
      <c r="F1731" s="42"/>
      <c r="G1731" s="44"/>
      <c r="H1731" s="175"/>
      <c r="I1731" s="246">
        <f>IF(I1730=1,1,0)</f>
        <v>0</v>
      </c>
    </row>
    <row r="1732" spans="1:9" s="22" customFormat="1" ht="31.5" customHeight="1" x14ac:dyDescent="0.25">
      <c r="A1732" s="94" t="s">
        <v>1744</v>
      </c>
      <c r="B1732" s="145" t="s">
        <v>1745</v>
      </c>
      <c r="C1732" s="41" t="s">
        <v>27</v>
      </c>
      <c r="D1732" s="42">
        <v>4</v>
      </c>
      <c r="E1732" s="42"/>
      <c r="F1732" s="42">
        <f>E1732*(1+C$1809)</f>
        <v>0</v>
      </c>
      <c r="G1732" s="42">
        <f>D1732*F1732</f>
        <v>0</v>
      </c>
      <c r="H1732" s="176" t="s">
        <v>1962</v>
      </c>
      <c r="I1732" s="246">
        <f>IF(D1732&lt;&gt;0,1,0)</f>
        <v>1</v>
      </c>
    </row>
    <row r="1733" spans="1:9" s="22" customFormat="1" ht="157.5" customHeight="1" x14ac:dyDescent="0.25">
      <c r="A1733" s="94"/>
      <c r="B1733" s="147" t="s">
        <v>1746</v>
      </c>
      <c r="C1733" s="41"/>
      <c r="D1733" s="58"/>
      <c r="E1733" s="42"/>
      <c r="F1733" s="42"/>
      <c r="G1733" s="44"/>
      <c r="H1733" s="175"/>
      <c r="I1733" s="246">
        <f>IF(I1732=1,1,0)</f>
        <v>1</v>
      </c>
    </row>
    <row r="1734" spans="1:9" s="22" customFormat="1" ht="18.75" customHeight="1" x14ac:dyDescent="0.25">
      <c r="A1734" s="94"/>
      <c r="B1734" s="141"/>
      <c r="C1734" s="41"/>
      <c r="D1734" s="58"/>
      <c r="E1734" s="42"/>
      <c r="F1734" s="42"/>
      <c r="G1734" s="44"/>
      <c r="H1734" s="175"/>
      <c r="I1734" s="246">
        <f>IF(I1733=1,1,0)</f>
        <v>1</v>
      </c>
    </row>
    <row r="1735" spans="1:9" s="22" customFormat="1" ht="18.75" hidden="1" customHeight="1" x14ac:dyDescent="0.3">
      <c r="A1735" s="94" t="s">
        <v>1747</v>
      </c>
      <c r="B1735" s="143" t="s">
        <v>1748</v>
      </c>
      <c r="C1735" s="41" t="s">
        <v>27</v>
      </c>
      <c r="D1735" s="42"/>
      <c r="E1735" s="42">
        <f>'PS - ESCOLA'!E1735</f>
        <v>230.85</v>
      </c>
      <c r="F1735" s="42">
        <f>E1735*(1+C$1809)</f>
        <v>283.183695</v>
      </c>
      <c r="G1735" s="42">
        <f>D1735*F1735</f>
        <v>0</v>
      </c>
      <c r="H1735" s="175"/>
      <c r="I1735" s="246">
        <f>IF(D1735&lt;&gt;0,1,0)</f>
        <v>0</v>
      </c>
    </row>
    <row r="1736" spans="1:9" s="22" customFormat="1" ht="157.5" hidden="1" customHeight="1" x14ac:dyDescent="0.3">
      <c r="A1736" s="94"/>
      <c r="B1736" s="147" t="s">
        <v>1749</v>
      </c>
      <c r="C1736" s="41"/>
      <c r="D1736" s="58"/>
      <c r="E1736" s="42"/>
      <c r="F1736" s="42"/>
      <c r="G1736" s="44"/>
      <c r="H1736" s="175"/>
      <c r="I1736" s="246">
        <f>IF(I1735=1,1,0)</f>
        <v>0</v>
      </c>
    </row>
    <row r="1737" spans="1:9" s="22" customFormat="1" ht="18.75" hidden="1" customHeight="1" x14ac:dyDescent="0.3">
      <c r="A1737" s="94"/>
      <c r="B1737" s="148"/>
      <c r="C1737" s="41"/>
      <c r="D1737" s="58"/>
      <c r="E1737" s="42"/>
      <c r="F1737" s="42"/>
      <c r="G1737" s="44"/>
      <c r="H1737" s="175"/>
      <c r="I1737" s="246">
        <f>IF(I1736=1,1,0)</f>
        <v>0</v>
      </c>
    </row>
    <row r="1738" spans="1:9" s="22" customFormat="1" ht="18.75" hidden="1" customHeight="1" x14ac:dyDescent="0.3">
      <c r="A1738" s="94" t="s">
        <v>1750</v>
      </c>
      <c r="B1738" s="145" t="s">
        <v>1751</v>
      </c>
      <c r="C1738" s="41" t="s">
        <v>27</v>
      </c>
      <c r="D1738" s="42"/>
      <c r="E1738" s="42">
        <f>'PS - ESCOLA'!E1738</f>
        <v>32.44</v>
      </c>
      <c r="F1738" s="42">
        <f>E1738*(1+C$1809)</f>
        <v>39.794148</v>
      </c>
      <c r="G1738" s="42">
        <f>D1738*F1738</f>
        <v>0</v>
      </c>
      <c r="H1738" s="175"/>
      <c r="I1738" s="246">
        <f>IF(D1738&lt;&gt;0,1,0)</f>
        <v>0</v>
      </c>
    </row>
    <row r="1739" spans="1:9" s="22" customFormat="1" ht="47.25" hidden="1" customHeight="1" x14ac:dyDescent="0.3">
      <c r="A1739" s="94"/>
      <c r="B1739" s="148" t="s">
        <v>1752</v>
      </c>
      <c r="C1739" s="41"/>
      <c r="D1739" s="58"/>
      <c r="E1739" s="42"/>
      <c r="F1739" s="42"/>
      <c r="G1739" s="44"/>
      <c r="H1739" s="175"/>
      <c r="I1739" s="246">
        <f>IF(I1738=1,1,0)</f>
        <v>0</v>
      </c>
    </row>
    <row r="1740" spans="1:9" s="22" customFormat="1" ht="18.75" hidden="1" customHeight="1" x14ac:dyDescent="0.3">
      <c r="A1740" s="94"/>
      <c r="B1740" s="148"/>
      <c r="C1740" s="41"/>
      <c r="D1740" s="58"/>
      <c r="E1740" s="42"/>
      <c r="F1740" s="42"/>
      <c r="G1740" s="44"/>
      <c r="H1740" s="175"/>
      <c r="I1740" s="246">
        <f>IF(I1739=1,1,0)</f>
        <v>0</v>
      </c>
    </row>
    <row r="1741" spans="1:9" s="22" customFormat="1" ht="18.75" hidden="1" customHeight="1" x14ac:dyDescent="0.3">
      <c r="A1741" s="94" t="s">
        <v>1753</v>
      </c>
      <c r="B1741" s="146" t="s">
        <v>1754</v>
      </c>
      <c r="C1741" s="41"/>
      <c r="D1741" s="58"/>
      <c r="E1741" s="42"/>
      <c r="F1741" s="42"/>
      <c r="G1741" s="44"/>
      <c r="H1741" s="175"/>
      <c r="I1741" s="246">
        <f>IF(D1744&lt;&gt;0,1,IF(D1746&lt;&gt;0,1,IF(D1748&lt;&gt;0,1,IF(D1750&lt;&gt;0,1,IF(D1752&lt;&gt;0,1,IF(D1754&lt;&gt;0,1,IF(D1756&lt;&gt;0,1,IF(D1759&lt;&gt;0,1,0))))))))+IF(D1762&lt;&gt;0,1,IF(D1765&lt;&gt;0,1,IF(D1768&lt;&gt;0,1,IF(D1771&lt;&gt;0,1,0))))</f>
        <v>0</v>
      </c>
    </row>
    <row r="1742" spans="1:9" s="22" customFormat="1" ht="78.75" hidden="1" customHeight="1" x14ac:dyDescent="0.3">
      <c r="A1742" s="94"/>
      <c r="B1742" s="148" t="s">
        <v>1755</v>
      </c>
      <c r="C1742" s="41"/>
      <c r="D1742" s="58"/>
      <c r="E1742" s="42"/>
      <c r="F1742" s="42"/>
      <c r="G1742" s="44"/>
      <c r="H1742" s="175"/>
      <c r="I1742" s="246">
        <f>IF(I1741=1,1,0)</f>
        <v>0</v>
      </c>
    </row>
    <row r="1743" spans="1:9" s="22" customFormat="1" ht="18.75" hidden="1" customHeight="1" x14ac:dyDescent="0.3">
      <c r="A1743" s="94"/>
      <c r="B1743" s="146"/>
      <c r="C1743" s="41"/>
      <c r="D1743" s="58"/>
      <c r="E1743" s="42"/>
      <c r="F1743" s="42"/>
      <c r="G1743" s="44"/>
      <c r="H1743" s="175"/>
      <c r="I1743" s="246">
        <f>IF(I1742=1,1,0)</f>
        <v>0</v>
      </c>
    </row>
    <row r="1744" spans="1:9" s="22" customFormat="1" ht="18.75" hidden="1" customHeight="1" x14ac:dyDescent="0.3">
      <c r="A1744" s="94" t="s">
        <v>1756</v>
      </c>
      <c r="B1744" s="144" t="s">
        <v>1757</v>
      </c>
      <c r="C1744" s="41" t="s">
        <v>23</v>
      </c>
      <c r="D1744" s="42"/>
      <c r="E1744" s="42">
        <f>'PS - ESCOLA'!E1744</f>
        <v>74.650000000000006</v>
      </c>
      <c r="F1744" s="42">
        <f>E1744*(1+C$1809)</f>
        <v>91.573155000000014</v>
      </c>
      <c r="G1744" s="42">
        <f>D1744*F1744</f>
        <v>0</v>
      </c>
      <c r="H1744" s="175"/>
      <c r="I1744" s="246">
        <f>IF(D1744&lt;&gt;0,1,0)</f>
        <v>0</v>
      </c>
    </row>
    <row r="1745" spans="1:9" s="22" customFormat="1" ht="18.75" hidden="1" customHeight="1" x14ac:dyDescent="0.3">
      <c r="A1745" s="94"/>
      <c r="B1745" s="144"/>
      <c r="C1745" s="41"/>
      <c r="D1745" s="58"/>
      <c r="E1745" s="42"/>
      <c r="F1745" s="42"/>
      <c r="G1745" s="44"/>
      <c r="H1745" s="175"/>
      <c r="I1745" s="246">
        <f>IF(I1744=1,1,0)</f>
        <v>0</v>
      </c>
    </row>
    <row r="1746" spans="1:9" s="22" customFormat="1" ht="18.75" hidden="1" customHeight="1" x14ac:dyDescent="0.3">
      <c r="A1746" s="94" t="s">
        <v>1758</v>
      </c>
      <c r="B1746" s="144" t="s">
        <v>1759</v>
      </c>
      <c r="C1746" s="41" t="s">
        <v>23</v>
      </c>
      <c r="D1746" s="42"/>
      <c r="E1746" s="42">
        <f>'PS - ESCOLA'!E1746</f>
        <v>92.42</v>
      </c>
      <c r="F1746" s="42">
        <f>E1746*(1+C$1809)</f>
        <v>113.37161400000001</v>
      </c>
      <c r="G1746" s="42">
        <f>D1746*F1746</f>
        <v>0</v>
      </c>
      <c r="H1746" s="175"/>
      <c r="I1746" s="246">
        <f>IF(D1746&lt;&gt;0,1,0)</f>
        <v>0</v>
      </c>
    </row>
    <row r="1747" spans="1:9" s="22" customFormat="1" ht="18.75" hidden="1" customHeight="1" x14ac:dyDescent="0.3">
      <c r="A1747" s="94"/>
      <c r="B1747" s="144"/>
      <c r="C1747" s="41"/>
      <c r="D1747" s="58"/>
      <c r="E1747" s="42"/>
      <c r="F1747" s="42"/>
      <c r="G1747" s="44"/>
      <c r="H1747" s="175"/>
      <c r="I1747" s="246">
        <f>IF(I1746=1,1,0)</f>
        <v>0</v>
      </c>
    </row>
    <row r="1748" spans="1:9" s="22" customFormat="1" ht="18.75" hidden="1" customHeight="1" x14ac:dyDescent="0.3">
      <c r="A1748" s="94" t="s">
        <v>1760</v>
      </c>
      <c r="B1748" s="144" t="s">
        <v>1761</v>
      </c>
      <c r="C1748" s="41" t="s">
        <v>23</v>
      </c>
      <c r="D1748" s="42"/>
      <c r="E1748" s="42">
        <f>'PS - ESCOLA'!E1748</f>
        <v>111.72</v>
      </c>
      <c r="F1748" s="42">
        <f>E1748*(1+C$1809)</f>
        <v>137.04692400000002</v>
      </c>
      <c r="G1748" s="42">
        <f>D1748*F1748</f>
        <v>0</v>
      </c>
      <c r="H1748" s="175"/>
      <c r="I1748" s="246">
        <f>IF(D1748&lt;&gt;0,1,0)</f>
        <v>0</v>
      </c>
    </row>
    <row r="1749" spans="1:9" s="22" customFormat="1" ht="18.75" hidden="1" customHeight="1" x14ac:dyDescent="0.3">
      <c r="A1749" s="94"/>
      <c r="B1749" s="144"/>
      <c r="C1749" s="41"/>
      <c r="D1749" s="58"/>
      <c r="E1749" s="42"/>
      <c r="F1749" s="42"/>
      <c r="G1749" s="44"/>
      <c r="H1749" s="175"/>
      <c r="I1749" s="246">
        <f>IF(I1748=1,1,0)</f>
        <v>0</v>
      </c>
    </row>
    <row r="1750" spans="1:9" s="22" customFormat="1" ht="18.75" hidden="1" customHeight="1" x14ac:dyDescent="0.3">
      <c r="A1750" s="94" t="s">
        <v>1762</v>
      </c>
      <c r="B1750" s="144" t="s">
        <v>1763</v>
      </c>
      <c r="C1750" s="41" t="s">
        <v>23</v>
      </c>
      <c r="D1750" s="42"/>
      <c r="E1750" s="42">
        <f>'PS - ESCOLA'!E1750</f>
        <v>118.68</v>
      </c>
      <c r="F1750" s="42">
        <f>E1750*(1+C$1809)</f>
        <v>145.58475600000003</v>
      </c>
      <c r="G1750" s="42">
        <f>D1750*F1750</f>
        <v>0</v>
      </c>
      <c r="H1750" s="175"/>
      <c r="I1750" s="246">
        <f>IF(D1750&lt;&gt;0,1,0)</f>
        <v>0</v>
      </c>
    </row>
    <row r="1751" spans="1:9" s="22" customFormat="1" ht="18.75" hidden="1" customHeight="1" x14ac:dyDescent="0.3">
      <c r="A1751" s="94"/>
      <c r="B1751" s="144"/>
      <c r="C1751" s="41"/>
      <c r="D1751" s="58"/>
      <c r="E1751" s="42"/>
      <c r="F1751" s="42"/>
      <c r="G1751" s="44"/>
      <c r="H1751" s="175"/>
      <c r="I1751" s="246">
        <f>IF(I1750=1,1,0)</f>
        <v>0</v>
      </c>
    </row>
    <row r="1752" spans="1:9" s="22" customFormat="1" ht="18.75" hidden="1" customHeight="1" x14ac:dyDescent="0.3">
      <c r="A1752" s="94" t="s">
        <v>1764</v>
      </c>
      <c r="B1752" s="144" t="s">
        <v>1765</v>
      </c>
      <c r="C1752" s="41" t="s">
        <v>23</v>
      </c>
      <c r="D1752" s="42"/>
      <c r="E1752" s="42">
        <f>'PS - ESCOLA'!E1752</f>
        <v>140.58000000000001</v>
      </c>
      <c r="F1752" s="42">
        <f>E1752*(1+C$1809)</f>
        <v>172.44948600000004</v>
      </c>
      <c r="G1752" s="42">
        <f>D1752*F1752</f>
        <v>0</v>
      </c>
      <c r="H1752" s="175"/>
      <c r="I1752" s="246">
        <f>IF(D1752&lt;&gt;0,1,0)</f>
        <v>0</v>
      </c>
    </row>
    <row r="1753" spans="1:9" s="22" customFormat="1" ht="18.75" hidden="1" customHeight="1" x14ac:dyDescent="0.3">
      <c r="A1753" s="94"/>
      <c r="B1753" s="144"/>
      <c r="C1753" s="41"/>
      <c r="D1753" s="58"/>
      <c r="E1753" s="42"/>
      <c r="F1753" s="42"/>
      <c r="G1753" s="44"/>
      <c r="H1753" s="175"/>
      <c r="I1753" s="246">
        <f>IF(I1752=1,1,0)</f>
        <v>0</v>
      </c>
    </row>
    <row r="1754" spans="1:9" s="22" customFormat="1" ht="18.75" hidden="1" customHeight="1" x14ac:dyDescent="0.3">
      <c r="A1754" s="94" t="s">
        <v>1766</v>
      </c>
      <c r="B1754" s="144" t="s">
        <v>1767</v>
      </c>
      <c r="C1754" s="41" t="s">
        <v>23</v>
      </c>
      <c r="D1754" s="42"/>
      <c r="E1754" s="42">
        <f>'PS - ESCOLA'!E1754</f>
        <v>190.15</v>
      </c>
      <c r="F1754" s="42">
        <f>E1754*(1+C$1809)</f>
        <v>233.25700500000002</v>
      </c>
      <c r="G1754" s="42">
        <f>D1754*F1754</f>
        <v>0</v>
      </c>
      <c r="H1754" s="175"/>
      <c r="I1754" s="246">
        <f>IF(D1754&lt;&gt;0,1,0)</f>
        <v>0</v>
      </c>
    </row>
    <row r="1755" spans="1:9" s="22" customFormat="1" ht="18.75" hidden="1" customHeight="1" x14ac:dyDescent="0.3">
      <c r="A1755" s="94"/>
      <c r="B1755" s="43"/>
      <c r="C1755" s="41"/>
      <c r="D1755" s="58"/>
      <c r="E1755" s="42"/>
      <c r="F1755" s="42"/>
      <c r="G1755" s="44"/>
      <c r="H1755" s="175"/>
      <c r="I1755" s="246">
        <f>IF(I1754=1,1,0)</f>
        <v>0</v>
      </c>
    </row>
    <row r="1756" spans="1:9" s="22" customFormat="1" ht="18.75" hidden="1" customHeight="1" x14ac:dyDescent="0.3">
      <c r="A1756" s="94" t="s">
        <v>1768</v>
      </c>
      <c r="B1756" s="45" t="s">
        <v>1769</v>
      </c>
      <c r="C1756" s="41" t="s">
        <v>27</v>
      </c>
      <c r="D1756" s="42"/>
      <c r="E1756" s="42">
        <f>'PS - ESCOLA'!E1756</f>
        <v>54.61</v>
      </c>
      <c r="F1756" s="42">
        <f>E1756*(1+C$1809)</f>
        <v>66.990087000000003</v>
      </c>
      <c r="G1756" s="42">
        <f>D1756*F1756</f>
        <v>0</v>
      </c>
      <c r="H1756" s="175"/>
      <c r="I1756" s="246">
        <f>IF(D1756&lt;&gt;0,1,0)</f>
        <v>0</v>
      </c>
    </row>
    <row r="1757" spans="1:9" s="22" customFormat="1" ht="47.25" hidden="1" customHeight="1" x14ac:dyDescent="0.3">
      <c r="A1757" s="94"/>
      <c r="B1757" s="43" t="s">
        <v>1770</v>
      </c>
      <c r="C1757" s="41"/>
      <c r="D1757" s="58"/>
      <c r="E1757" s="42"/>
      <c r="F1757" s="42"/>
      <c r="G1757" s="44"/>
      <c r="H1757" s="175"/>
      <c r="I1757" s="246">
        <f>IF(I1756=1,1,0)</f>
        <v>0</v>
      </c>
    </row>
    <row r="1758" spans="1:9" s="22" customFormat="1" ht="18.75" hidden="1" customHeight="1" x14ac:dyDescent="0.3">
      <c r="A1758" s="94"/>
      <c r="B1758" s="43"/>
      <c r="C1758" s="41"/>
      <c r="D1758" s="58"/>
      <c r="E1758" s="42"/>
      <c r="F1758" s="42"/>
      <c r="G1758" s="44"/>
      <c r="H1758" s="175"/>
      <c r="I1758" s="246">
        <f>IF(I1757=1,1,0)</f>
        <v>0</v>
      </c>
    </row>
    <row r="1759" spans="1:9" s="22" customFormat="1" ht="18.75" hidden="1" customHeight="1" x14ac:dyDescent="0.3">
      <c r="A1759" s="94" t="s">
        <v>1771</v>
      </c>
      <c r="B1759" s="45" t="s">
        <v>1772</v>
      </c>
      <c r="C1759" s="41" t="s">
        <v>27</v>
      </c>
      <c r="D1759" s="42"/>
      <c r="E1759" s="42">
        <f>'PS - ESCOLA'!E1759</f>
        <v>74.739999999999995</v>
      </c>
      <c r="F1759" s="42">
        <f>E1759*(1+C$1809)</f>
        <v>91.683558000000005</v>
      </c>
      <c r="G1759" s="42">
        <f>D1759*F1759</f>
        <v>0</v>
      </c>
      <c r="H1759" s="175"/>
      <c r="I1759" s="246">
        <f>IF(D1759&lt;&gt;0,1,0)</f>
        <v>0</v>
      </c>
    </row>
    <row r="1760" spans="1:9" s="22" customFormat="1" ht="47.25" hidden="1" customHeight="1" x14ac:dyDescent="0.3">
      <c r="A1760" s="94"/>
      <c r="B1760" s="43" t="s">
        <v>1773</v>
      </c>
      <c r="C1760" s="41"/>
      <c r="D1760" s="58"/>
      <c r="E1760" s="42"/>
      <c r="F1760" s="42"/>
      <c r="G1760" s="44"/>
      <c r="H1760" s="175"/>
      <c r="I1760" s="246">
        <f>IF(I1759=1,1,0)</f>
        <v>0</v>
      </c>
    </row>
    <row r="1761" spans="1:10" s="22" customFormat="1" ht="18.75" hidden="1" customHeight="1" x14ac:dyDescent="0.3">
      <c r="A1761" s="94"/>
      <c r="B1761" s="43"/>
      <c r="C1761" s="41"/>
      <c r="D1761" s="58"/>
      <c r="E1761" s="42"/>
      <c r="F1761" s="42"/>
      <c r="G1761" s="44"/>
      <c r="H1761" s="175"/>
      <c r="I1761" s="246">
        <f>IF(I1760=1,1,0)</f>
        <v>0</v>
      </c>
    </row>
    <row r="1762" spans="1:10" s="22" customFormat="1" ht="18.75" hidden="1" customHeight="1" x14ac:dyDescent="0.3">
      <c r="A1762" s="94" t="s">
        <v>1774</v>
      </c>
      <c r="B1762" s="45" t="s">
        <v>1775</v>
      </c>
      <c r="C1762" s="41" t="s">
        <v>27</v>
      </c>
      <c r="D1762" s="42"/>
      <c r="E1762" s="42">
        <f>'PS - ESCOLA'!E1762</f>
        <v>95.01</v>
      </c>
      <c r="F1762" s="42">
        <f>E1762*(1+C$1809)</f>
        <v>116.54876700000001</v>
      </c>
      <c r="G1762" s="42">
        <f>D1762*F1762</f>
        <v>0</v>
      </c>
      <c r="H1762" s="175"/>
      <c r="I1762" s="246">
        <f>IF(D1762&lt;&gt;0,1,0)</f>
        <v>0</v>
      </c>
    </row>
    <row r="1763" spans="1:10" s="22" customFormat="1" ht="47.25" hidden="1" customHeight="1" x14ac:dyDescent="0.3">
      <c r="A1763" s="94"/>
      <c r="B1763" s="43" t="s">
        <v>1776</v>
      </c>
      <c r="C1763" s="41"/>
      <c r="D1763" s="58"/>
      <c r="E1763" s="42"/>
      <c r="F1763" s="42"/>
      <c r="G1763" s="44"/>
      <c r="H1763" s="175"/>
      <c r="I1763" s="246">
        <f>IF(I1762=1,1,0)</f>
        <v>0</v>
      </c>
    </row>
    <row r="1764" spans="1:10" s="22" customFormat="1" ht="18.75" hidden="1" customHeight="1" x14ac:dyDescent="0.3">
      <c r="A1764" s="94"/>
      <c r="B1764" s="145"/>
      <c r="C1764" s="41"/>
      <c r="D1764" s="58"/>
      <c r="E1764" s="42"/>
      <c r="F1764" s="42"/>
      <c r="G1764" s="44"/>
      <c r="H1764" s="175"/>
      <c r="I1764" s="246">
        <f>IF(I1763=1,1,0)</f>
        <v>0</v>
      </c>
    </row>
    <row r="1765" spans="1:10" s="22" customFormat="1" ht="18.75" hidden="1" customHeight="1" x14ac:dyDescent="0.3">
      <c r="A1765" s="94" t="s">
        <v>1777</v>
      </c>
      <c r="B1765" s="45" t="s">
        <v>1778</v>
      </c>
      <c r="C1765" s="41" t="s">
        <v>27</v>
      </c>
      <c r="D1765" s="42"/>
      <c r="E1765" s="42">
        <f>'PS - ESCOLA'!E1765</f>
        <v>111.25</v>
      </c>
      <c r="F1765" s="42">
        <f>E1765*(1+C$1809)</f>
        <v>136.47037500000002</v>
      </c>
      <c r="G1765" s="42">
        <f>D1765*F1765</f>
        <v>0</v>
      </c>
      <c r="H1765" s="175"/>
      <c r="I1765" s="246">
        <f>IF(D1765&lt;&gt;0,1,0)</f>
        <v>0</v>
      </c>
    </row>
    <row r="1766" spans="1:10" s="22" customFormat="1" ht="47.25" hidden="1" customHeight="1" x14ac:dyDescent="0.3">
      <c r="A1766" s="94"/>
      <c r="B1766" s="43" t="s">
        <v>1779</v>
      </c>
      <c r="C1766" s="41"/>
      <c r="D1766" s="58"/>
      <c r="E1766" s="42"/>
      <c r="F1766" s="42"/>
      <c r="G1766" s="44"/>
      <c r="H1766" s="175"/>
      <c r="I1766" s="246">
        <f>IF(I1765=1,1,0)</f>
        <v>0</v>
      </c>
    </row>
    <row r="1767" spans="1:10" s="22" customFormat="1" ht="18.75" hidden="1" customHeight="1" x14ac:dyDescent="0.3">
      <c r="A1767" s="94"/>
      <c r="B1767" s="145"/>
      <c r="C1767" s="41"/>
      <c r="D1767" s="58"/>
      <c r="E1767" s="42"/>
      <c r="F1767" s="42"/>
      <c r="G1767" s="44"/>
      <c r="H1767" s="175"/>
      <c r="I1767" s="246">
        <f>IF(I1766=1,1,0)</f>
        <v>0</v>
      </c>
    </row>
    <row r="1768" spans="1:10" s="22" customFormat="1" ht="18.75" hidden="1" customHeight="1" x14ac:dyDescent="0.3">
      <c r="A1768" s="94" t="s">
        <v>1780</v>
      </c>
      <c r="B1768" s="145" t="s">
        <v>1781</v>
      </c>
      <c r="C1768" s="41" t="s">
        <v>27</v>
      </c>
      <c r="D1768" s="42"/>
      <c r="E1768" s="42">
        <f>'PS - ESCOLA'!E1768</f>
        <v>191.69</v>
      </c>
      <c r="F1768" s="42">
        <f>E1768*(1+C$1809)</f>
        <v>235.14612300000002</v>
      </c>
      <c r="G1768" s="42">
        <f>D1768*F1768</f>
        <v>0</v>
      </c>
      <c r="H1768" s="175"/>
      <c r="I1768" s="246">
        <f>IF(D1768&lt;&gt;0,1,0)</f>
        <v>0</v>
      </c>
    </row>
    <row r="1769" spans="1:10" s="22" customFormat="1" ht="47.25" hidden="1" customHeight="1" x14ac:dyDescent="0.3">
      <c r="A1769" s="94"/>
      <c r="B1769" s="43" t="s">
        <v>1782</v>
      </c>
      <c r="C1769" s="41"/>
      <c r="D1769" s="58"/>
      <c r="E1769" s="42"/>
      <c r="F1769" s="42"/>
      <c r="G1769" s="44"/>
      <c r="H1769" s="175"/>
      <c r="I1769" s="246">
        <f>IF(I1768=1,1,0)</f>
        <v>0</v>
      </c>
    </row>
    <row r="1770" spans="1:10" s="22" customFormat="1" ht="18.75" hidden="1" customHeight="1" x14ac:dyDescent="0.3">
      <c r="A1770" s="94"/>
      <c r="B1770" s="145"/>
      <c r="C1770" s="41"/>
      <c r="D1770" s="58"/>
      <c r="E1770" s="42"/>
      <c r="F1770" s="42"/>
      <c r="G1770" s="44"/>
      <c r="H1770" s="175"/>
      <c r="I1770" s="246">
        <f>IF(I1769=1,1,0)</f>
        <v>0</v>
      </c>
    </row>
    <row r="1771" spans="1:10" s="22" customFormat="1" ht="18.75" hidden="1" customHeight="1" x14ac:dyDescent="0.3">
      <c r="A1771" s="94" t="s">
        <v>1783</v>
      </c>
      <c r="B1771" s="145" t="s">
        <v>1784</v>
      </c>
      <c r="C1771" s="41" t="s">
        <v>27</v>
      </c>
      <c r="D1771" s="42"/>
      <c r="E1771" s="42">
        <f>'PS - ESCOLA'!E1771</f>
        <v>363.96</v>
      </c>
      <c r="F1771" s="42">
        <f>E1771*(1+C$1809)</f>
        <v>446.46973200000002</v>
      </c>
      <c r="G1771" s="42">
        <f>D1771*F1771</f>
        <v>0</v>
      </c>
      <c r="H1771" s="175"/>
      <c r="I1771" s="246">
        <f>IF(D1771&lt;&gt;0,1,0)</f>
        <v>0</v>
      </c>
    </row>
    <row r="1772" spans="1:10" s="22" customFormat="1" ht="47.25" hidden="1" customHeight="1" x14ac:dyDescent="0.3">
      <c r="A1772" s="94"/>
      <c r="B1772" s="43" t="s">
        <v>1785</v>
      </c>
      <c r="C1772" s="41"/>
      <c r="D1772" s="58"/>
      <c r="E1772" s="42"/>
      <c r="F1772" s="42"/>
      <c r="G1772" s="44"/>
      <c r="H1772" s="175"/>
      <c r="I1772" s="246">
        <f>IF(I1771=1,1,0)</f>
        <v>0</v>
      </c>
    </row>
    <row r="1773" spans="1:10" s="22" customFormat="1" ht="18.75" hidden="1" customHeight="1" x14ac:dyDescent="0.3">
      <c r="A1773" s="94"/>
      <c r="B1773" s="145"/>
      <c r="C1773" s="41"/>
      <c r="D1773" s="58"/>
      <c r="E1773" s="42"/>
      <c r="F1773" s="42"/>
      <c r="G1773" s="44"/>
      <c r="H1773" s="175"/>
      <c r="I1773" s="246">
        <f>IF(I1772=1,1,0)</f>
        <v>0</v>
      </c>
    </row>
    <row r="1774" spans="1:10" s="22" customFormat="1" ht="18.75" hidden="1" customHeight="1" x14ac:dyDescent="0.3">
      <c r="A1774" s="94" t="s">
        <v>1786</v>
      </c>
      <c r="B1774" s="146" t="s">
        <v>1787</v>
      </c>
      <c r="C1774" s="41"/>
      <c r="D1774" s="58"/>
      <c r="E1774" s="42"/>
      <c r="F1774" s="42"/>
      <c r="G1774" s="44"/>
      <c r="H1774" s="175"/>
      <c r="I1774" s="246">
        <f>IF(D1775&lt;&gt;0,1,IF(D1778&lt;&gt;0,1,IF(D1781&lt;&gt;0,1,IF(D1784&lt;&gt;0,1,IF(D1787&lt;&gt;0,1,IF(D1790&lt;&gt;0,1,IF(D1793&lt;&gt;0,1,IF(D1795&lt;&gt;0,1,0))))))))</f>
        <v>0</v>
      </c>
    </row>
    <row r="1775" spans="1:10" s="22" customFormat="1" ht="31.5" hidden="1" customHeight="1" x14ac:dyDescent="0.3">
      <c r="A1775" s="94" t="s">
        <v>1788</v>
      </c>
      <c r="B1775" s="145" t="s">
        <v>1789</v>
      </c>
      <c r="C1775" s="41" t="s">
        <v>27</v>
      </c>
      <c r="D1775" s="42"/>
      <c r="E1775" s="42">
        <f>'PS - ESCOLA'!E1775</f>
        <v>1279.71</v>
      </c>
      <c r="F1775" s="42">
        <f>E1775*(1+C$1809)</f>
        <v>1569.8202570000003</v>
      </c>
      <c r="G1775" s="42">
        <f>D1775*F1775</f>
        <v>0</v>
      </c>
      <c r="H1775" s="175"/>
      <c r="I1775" s="246">
        <f>IF(D1775&lt;&gt;0,1,0)</f>
        <v>0</v>
      </c>
    </row>
    <row r="1776" spans="1:10" s="22" customFormat="1" ht="110.25" hidden="1" customHeight="1" x14ac:dyDescent="0.3">
      <c r="A1776" s="94"/>
      <c r="B1776" s="147" t="s">
        <v>1790</v>
      </c>
      <c r="C1776" s="41"/>
      <c r="D1776" s="58"/>
      <c r="E1776" s="42"/>
      <c r="F1776" s="42"/>
      <c r="G1776" s="44"/>
      <c r="H1776" s="175"/>
      <c r="I1776" s="246">
        <f>IF(I1775=1,1,0)</f>
        <v>0</v>
      </c>
      <c r="J1776" s="26"/>
    </row>
    <row r="1777" spans="1:9" s="22" customFormat="1" ht="18.75" hidden="1" customHeight="1" x14ac:dyDescent="0.3">
      <c r="A1777" s="94"/>
      <c r="B1777" s="145"/>
      <c r="C1777" s="41"/>
      <c r="D1777" s="58"/>
      <c r="E1777" s="42"/>
      <c r="F1777" s="42"/>
      <c r="G1777" s="44"/>
      <c r="H1777" s="175"/>
      <c r="I1777" s="246">
        <f>IF(I1776=1,1,0)</f>
        <v>0</v>
      </c>
    </row>
    <row r="1778" spans="1:9" s="22" customFormat="1" ht="47.25" hidden="1" customHeight="1" x14ac:dyDescent="0.3">
      <c r="A1778" s="94" t="s">
        <v>1791</v>
      </c>
      <c r="B1778" s="145" t="s">
        <v>1792</v>
      </c>
      <c r="C1778" s="41" t="s">
        <v>27</v>
      </c>
      <c r="D1778" s="42"/>
      <c r="E1778" s="42">
        <f>'PS - ESCOLA'!E1778</f>
        <v>516.9</v>
      </c>
      <c r="F1778" s="42">
        <f>E1778*(1+C$1809)</f>
        <v>634.08123000000001</v>
      </c>
      <c r="G1778" s="42">
        <f>D1778*F1778</f>
        <v>0</v>
      </c>
      <c r="H1778" s="175"/>
      <c r="I1778" s="246">
        <f>IF(D1778&lt;&gt;0,1,0)</f>
        <v>0</v>
      </c>
    </row>
    <row r="1779" spans="1:9" s="22" customFormat="1" ht="110.25" hidden="1" customHeight="1" x14ac:dyDescent="0.3">
      <c r="A1779" s="94"/>
      <c r="B1779" s="148" t="s">
        <v>1793</v>
      </c>
      <c r="C1779" s="41"/>
      <c r="D1779" s="58"/>
      <c r="E1779" s="42"/>
      <c r="F1779" s="42"/>
      <c r="G1779" s="44"/>
      <c r="H1779" s="175"/>
      <c r="I1779" s="246">
        <f>IF(I1778=1,1,0)</f>
        <v>0</v>
      </c>
    </row>
    <row r="1780" spans="1:9" s="22" customFormat="1" ht="18.75" hidden="1" customHeight="1" x14ac:dyDescent="0.3">
      <c r="A1780" s="94"/>
      <c r="B1780" s="148"/>
      <c r="C1780" s="41"/>
      <c r="D1780" s="58"/>
      <c r="E1780" s="42"/>
      <c r="F1780" s="42"/>
      <c r="G1780" s="44"/>
      <c r="H1780" s="175"/>
      <c r="I1780" s="246">
        <f>IF(I1779=1,1,0)</f>
        <v>0</v>
      </c>
    </row>
    <row r="1781" spans="1:9" s="22" customFormat="1" ht="18.75" hidden="1" customHeight="1" x14ac:dyDescent="0.3">
      <c r="A1781" s="94" t="s">
        <v>1794</v>
      </c>
      <c r="B1781" s="145" t="s">
        <v>1795</v>
      </c>
      <c r="C1781" s="41" t="s">
        <v>27</v>
      </c>
      <c r="D1781" s="42"/>
      <c r="E1781" s="42">
        <f>'PS - ESCOLA'!E1781</f>
        <v>1020.33</v>
      </c>
      <c r="F1781" s="42">
        <f>E1781*(1+C$1809)</f>
        <v>1251.6388110000003</v>
      </c>
      <c r="G1781" s="42">
        <f>D1781*F1781</f>
        <v>0</v>
      </c>
      <c r="H1781" s="175"/>
      <c r="I1781" s="246">
        <f>IF(D1781&lt;&gt;0,1,0)</f>
        <v>0</v>
      </c>
    </row>
    <row r="1782" spans="1:9" s="22" customFormat="1" ht="62.25" hidden="1" customHeight="1" x14ac:dyDescent="0.3">
      <c r="A1782" s="94"/>
      <c r="B1782" s="148" t="s">
        <v>1796</v>
      </c>
      <c r="C1782" s="41"/>
      <c r="D1782" s="58"/>
      <c r="E1782" s="42"/>
      <c r="F1782" s="42"/>
      <c r="G1782" s="44"/>
      <c r="H1782" s="175"/>
      <c r="I1782" s="246">
        <f>IF(I1781=1,1,0)</f>
        <v>0</v>
      </c>
    </row>
    <row r="1783" spans="1:9" s="22" customFormat="1" ht="18.75" hidden="1" customHeight="1" x14ac:dyDescent="0.3">
      <c r="A1783" s="94"/>
      <c r="B1783" s="148"/>
      <c r="C1783" s="41"/>
      <c r="D1783" s="58"/>
      <c r="E1783" s="42"/>
      <c r="F1783" s="42"/>
      <c r="G1783" s="44"/>
      <c r="H1783" s="175"/>
      <c r="I1783" s="246">
        <f>IF(I1782=1,1,0)</f>
        <v>0</v>
      </c>
    </row>
    <row r="1784" spans="1:9" s="22" customFormat="1" ht="31.5" hidden="1" customHeight="1" x14ac:dyDescent="0.3">
      <c r="A1784" s="94" t="s">
        <v>1797</v>
      </c>
      <c r="B1784" s="145" t="s">
        <v>1798</v>
      </c>
      <c r="C1784" s="41" t="s">
        <v>27</v>
      </c>
      <c r="D1784" s="42"/>
      <c r="E1784" s="42">
        <f>'PS - ESCOLA'!E1784</f>
        <v>428.57</v>
      </c>
      <c r="F1784" s="42">
        <f>E1784*(1+C$1809)</f>
        <v>525.72681900000009</v>
      </c>
      <c r="G1784" s="42">
        <f>D1784*F1784</f>
        <v>0</v>
      </c>
      <c r="H1784" s="175"/>
      <c r="I1784" s="246">
        <f>IF(D1784&lt;&gt;0,1,0)</f>
        <v>0</v>
      </c>
    </row>
    <row r="1785" spans="1:9" s="22" customFormat="1" ht="62.25" hidden="1" customHeight="1" x14ac:dyDescent="0.3">
      <c r="A1785" s="94"/>
      <c r="B1785" s="148" t="s">
        <v>1799</v>
      </c>
      <c r="C1785" s="41"/>
      <c r="D1785" s="58"/>
      <c r="E1785" s="42"/>
      <c r="F1785" s="42"/>
      <c r="G1785" s="44"/>
      <c r="H1785" s="175"/>
      <c r="I1785" s="246">
        <f>IF(I1784=1,1,0)</f>
        <v>0</v>
      </c>
    </row>
    <row r="1786" spans="1:9" s="22" customFormat="1" ht="18.75" hidden="1" customHeight="1" x14ac:dyDescent="0.3">
      <c r="A1786" s="94"/>
      <c r="B1786" s="148"/>
      <c r="C1786" s="41"/>
      <c r="D1786" s="58"/>
      <c r="E1786" s="42"/>
      <c r="F1786" s="42"/>
      <c r="G1786" s="44"/>
      <c r="H1786" s="175"/>
      <c r="I1786" s="246">
        <f>IF(I1785=1,1,0)</f>
        <v>0</v>
      </c>
    </row>
    <row r="1787" spans="1:9" s="22" customFormat="1" ht="18.75" hidden="1" customHeight="1" x14ac:dyDescent="0.3">
      <c r="A1787" s="179" t="s">
        <v>1800</v>
      </c>
      <c r="B1787" s="144" t="s">
        <v>1801</v>
      </c>
      <c r="C1787" s="52" t="s">
        <v>27</v>
      </c>
      <c r="D1787" s="42"/>
      <c r="E1787" s="42">
        <f>'PS - ESCOLA'!E1787</f>
        <v>2414.31</v>
      </c>
      <c r="F1787" s="42">
        <f>E1787*(1+C$1809)</f>
        <v>2961.6340770000002</v>
      </c>
      <c r="G1787" s="42">
        <f>D1787*F1787</f>
        <v>0</v>
      </c>
      <c r="H1787" s="175"/>
      <c r="I1787" s="246">
        <f>IF(D1787&lt;&gt;0,1,0)</f>
        <v>0</v>
      </c>
    </row>
    <row r="1788" spans="1:9" s="22" customFormat="1" ht="94.5" hidden="1" customHeight="1" x14ac:dyDescent="0.3">
      <c r="A1788" s="179"/>
      <c r="B1788" s="147" t="s">
        <v>1802</v>
      </c>
      <c r="C1788" s="52"/>
      <c r="D1788" s="58"/>
      <c r="E1788" s="42"/>
      <c r="F1788" s="42"/>
      <c r="G1788" s="44"/>
      <c r="H1788" s="175"/>
      <c r="I1788" s="246">
        <f>IF(I1787=1,1,0)</f>
        <v>0</v>
      </c>
    </row>
    <row r="1789" spans="1:9" s="22" customFormat="1" ht="18.75" hidden="1" customHeight="1" x14ac:dyDescent="0.3">
      <c r="A1789" s="94"/>
      <c r="B1789" s="141"/>
      <c r="C1789" s="41"/>
      <c r="D1789" s="58"/>
      <c r="E1789" s="42"/>
      <c r="F1789" s="42"/>
      <c r="G1789" s="44"/>
      <c r="H1789" s="175"/>
      <c r="I1789" s="246">
        <f>IF(I1788=1,1,0)</f>
        <v>0</v>
      </c>
    </row>
    <row r="1790" spans="1:9" s="22" customFormat="1" ht="18.75" hidden="1" customHeight="1" x14ac:dyDescent="0.3">
      <c r="A1790" s="179" t="s">
        <v>1803</v>
      </c>
      <c r="B1790" s="144" t="s">
        <v>1804</v>
      </c>
      <c r="C1790" s="52" t="s">
        <v>27</v>
      </c>
      <c r="D1790" s="42"/>
      <c r="E1790" s="42">
        <f>'PS - ESCOLA'!E1790</f>
        <v>2881.44</v>
      </c>
      <c r="F1790" s="42">
        <f>E1790*(1+C$1809)</f>
        <v>3534.6624480000005</v>
      </c>
      <c r="G1790" s="42">
        <f>D1790*F1790</f>
        <v>0</v>
      </c>
      <c r="H1790" s="175"/>
      <c r="I1790" s="246">
        <f>IF(D1790&lt;&gt;0,1,0)</f>
        <v>0</v>
      </c>
    </row>
    <row r="1791" spans="1:9" s="22" customFormat="1" ht="94.5" hidden="1" customHeight="1" x14ac:dyDescent="0.3">
      <c r="A1791" s="179"/>
      <c r="B1791" s="147" t="s">
        <v>1805</v>
      </c>
      <c r="C1791" s="52"/>
      <c r="D1791" s="58"/>
      <c r="E1791" s="42"/>
      <c r="F1791" s="42"/>
      <c r="G1791" s="44"/>
      <c r="H1791" s="175"/>
      <c r="I1791" s="246">
        <f>IF(I1790=1,1,0)</f>
        <v>0</v>
      </c>
    </row>
    <row r="1792" spans="1:9" s="22" customFormat="1" ht="18.75" hidden="1" customHeight="1" x14ac:dyDescent="0.3">
      <c r="A1792" s="94"/>
      <c r="B1792" s="148"/>
      <c r="C1792" s="41"/>
      <c r="D1792" s="58"/>
      <c r="E1792" s="42"/>
      <c r="F1792" s="42"/>
      <c r="G1792" s="44"/>
      <c r="H1792" s="175"/>
      <c r="I1792" s="246">
        <f>IF(I1791=1,1,0)</f>
        <v>0</v>
      </c>
    </row>
    <row r="1793" spans="1:9" s="22" customFormat="1" ht="18.75" hidden="1" customHeight="1" x14ac:dyDescent="0.3">
      <c r="A1793" s="179" t="s">
        <v>1806</v>
      </c>
      <c r="B1793" s="144" t="s">
        <v>1807</v>
      </c>
      <c r="C1793" s="52" t="s">
        <v>27</v>
      </c>
      <c r="D1793" s="42"/>
      <c r="E1793" s="42">
        <f>'PS - ESCOLA'!E1793</f>
        <v>796.24</v>
      </c>
      <c r="F1793" s="42">
        <f>E1793*(1+C$1809)</f>
        <v>976.74760800000013</v>
      </c>
      <c r="G1793" s="42">
        <f>D1793*F1793</f>
        <v>0</v>
      </c>
      <c r="H1793" s="175"/>
      <c r="I1793" s="246">
        <f>IF(D1793&lt;&gt;0,1,0)</f>
        <v>0</v>
      </c>
    </row>
    <row r="1794" spans="1:9" s="22" customFormat="1" ht="176.25" hidden="1" customHeight="1" x14ac:dyDescent="0.3">
      <c r="A1794" s="94"/>
      <c r="B1794" s="147" t="s">
        <v>1808</v>
      </c>
      <c r="C1794" s="41"/>
      <c r="D1794" s="58"/>
      <c r="E1794" s="42"/>
      <c r="F1794" s="42"/>
      <c r="G1794" s="44"/>
      <c r="H1794" s="175"/>
      <c r="I1794" s="246">
        <f>IF(I1793=1,1,0)</f>
        <v>0</v>
      </c>
    </row>
    <row r="1795" spans="1:9" s="22" customFormat="1" ht="18.75" hidden="1" customHeight="1" x14ac:dyDescent="0.3">
      <c r="A1795" s="94" t="s">
        <v>1809</v>
      </c>
      <c r="B1795" s="144" t="s">
        <v>1810</v>
      </c>
      <c r="C1795" s="52" t="s">
        <v>27</v>
      </c>
      <c r="D1795" s="42"/>
      <c r="E1795" s="42">
        <f>'PS - ESCOLA'!E1795</f>
        <v>3546.4</v>
      </c>
      <c r="F1795" s="42">
        <f>E1795*(1+C$1809)</f>
        <v>4350.3688800000009</v>
      </c>
      <c r="G1795" s="42">
        <f>D1795*F1795</f>
        <v>0</v>
      </c>
      <c r="H1795" s="175"/>
      <c r="I1795" s="246">
        <f>IF(D1795&lt;&gt;0,1,0)</f>
        <v>0</v>
      </c>
    </row>
    <row r="1796" spans="1:9" s="22" customFormat="1" ht="94.5" hidden="1" customHeight="1" x14ac:dyDescent="0.3">
      <c r="A1796" s="94"/>
      <c r="B1796" s="147" t="s">
        <v>1811</v>
      </c>
      <c r="C1796" s="41"/>
      <c r="D1796" s="58"/>
      <c r="E1796" s="42"/>
      <c r="F1796" s="42"/>
      <c r="G1796" s="44"/>
      <c r="H1796" s="175"/>
      <c r="I1796" s="246">
        <f>IF(I1795=1,1,0)</f>
        <v>0</v>
      </c>
    </row>
    <row r="1797" spans="1:9" s="22" customFormat="1" ht="18.75" hidden="1" customHeight="1" x14ac:dyDescent="0.3">
      <c r="A1797" s="94"/>
      <c r="B1797" s="148"/>
      <c r="C1797" s="41"/>
      <c r="D1797" s="58"/>
      <c r="E1797" s="42"/>
      <c r="F1797" s="42"/>
      <c r="G1797" s="44"/>
      <c r="H1797" s="175"/>
      <c r="I1797" s="246">
        <f>IF(I1796=1,1,0)</f>
        <v>0</v>
      </c>
    </row>
    <row r="1798" spans="1:9" s="22" customFormat="1" ht="18" customHeight="1" x14ac:dyDescent="0.25">
      <c r="A1798" s="223" t="s">
        <v>1968</v>
      </c>
      <c r="B1798" s="227"/>
      <c r="C1798" s="217"/>
      <c r="D1798" s="217"/>
      <c r="E1798" s="209" t="s">
        <v>67</v>
      </c>
      <c r="F1798" s="217"/>
      <c r="G1798" s="66">
        <f>SUM(G1633:G1797)</f>
        <v>0</v>
      </c>
      <c r="H1798" s="175"/>
      <c r="I1798" s="245" t="s">
        <v>1973</v>
      </c>
    </row>
    <row r="1799" spans="1:9" s="22" customFormat="1" ht="18.75" customHeight="1" x14ac:dyDescent="0.25">
      <c r="A1799" s="174" t="s">
        <v>1812</v>
      </c>
      <c r="B1799" s="228" t="s">
        <v>1813</v>
      </c>
      <c r="C1799" s="229"/>
      <c r="D1799" s="233"/>
      <c r="E1799" s="231"/>
      <c r="F1799" s="231"/>
      <c r="G1799" s="232"/>
      <c r="H1799" s="175"/>
      <c r="I1799" s="245" t="s">
        <v>1973</v>
      </c>
    </row>
    <row r="1800" spans="1:9" s="22" customFormat="1" ht="50.45" customHeight="1" x14ac:dyDescent="0.25">
      <c r="A1800" s="174" t="s">
        <v>1855</v>
      </c>
      <c r="B1800" s="40" t="s">
        <v>1965</v>
      </c>
      <c r="C1800" s="38" t="s">
        <v>23</v>
      </c>
      <c r="D1800" s="39">
        <v>24.11</v>
      </c>
      <c r="E1800" s="39"/>
      <c r="F1800" s="39">
        <f>E1800*(1+C$1809)</f>
        <v>0</v>
      </c>
      <c r="G1800" s="39">
        <f>D1800*F1800</f>
        <v>0</v>
      </c>
      <c r="H1800" s="176" t="s">
        <v>1962</v>
      </c>
      <c r="I1800" s="246">
        <f>IF(D1800&lt;&gt;0,1,0)</f>
        <v>1</v>
      </c>
    </row>
    <row r="1801" spans="1:9" s="22" customFormat="1" ht="15.95" customHeight="1" x14ac:dyDescent="0.25">
      <c r="A1801" s="94"/>
      <c r="B1801" s="43"/>
      <c r="C1801" s="41"/>
      <c r="D1801" s="58"/>
      <c r="E1801" s="83"/>
      <c r="F1801" s="83"/>
      <c r="G1801" s="44"/>
      <c r="H1801" s="175"/>
      <c r="I1801" s="246">
        <f>IF(I1800=1,1,0)</f>
        <v>1</v>
      </c>
    </row>
    <row r="1802" spans="1:9" s="22" customFormat="1" ht="34.9" customHeight="1" x14ac:dyDescent="0.25">
      <c r="A1802" s="94" t="s">
        <v>1861</v>
      </c>
      <c r="B1802" s="45" t="s">
        <v>1966</v>
      </c>
      <c r="C1802" s="41" t="s">
        <v>27</v>
      </c>
      <c r="D1802" s="42">
        <v>1</v>
      </c>
      <c r="E1802" s="42"/>
      <c r="F1802" s="42">
        <f>E1802*(1+C$1809)</f>
        <v>0</v>
      </c>
      <c r="G1802" s="42">
        <f>D1802*F1802</f>
        <v>0</v>
      </c>
      <c r="H1802" s="176" t="s">
        <v>1962</v>
      </c>
      <c r="I1802" s="246">
        <f>IF(D1802&lt;&gt;0,1,0)</f>
        <v>1</v>
      </c>
    </row>
    <row r="1803" spans="1:9" s="22" customFormat="1" ht="15.95" customHeight="1" x14ac:dyDescent="0.25">
      <c r="A1803" s="94"/>
      <c r="B1803" s="43"/>
      <c r="C1803" s="41"/>
      <c r="D1803" s="58"/>
      <c r="E1803" s="83"/>
      <c r="F1803" s="83"/>
      <c r="G1803" s="44"/>
      <c r="H1803" s="175"/>
      <c r="I1803" s="246">
        <f>IF(I1802=1,1,0)</f>
        <v>1</v>
      </c>
    </row>
    <row r="1804" spans="1:9" s="22" customFormat="1" ht="47.25" customHeight="1" x14ac:dyDescent="0.25">
      <c r="A1804" s="94" t="s">
        <v>1972</v>
      </c>
      <c r="B1804" s="45" t="s">
        <v>1967</v>
      </c>
      <c r="C1804" s="41" t="s">
        <v>19</v>
      </c>
      <c r="D1804" s="42">
        <v>72.81</v>
      </c>
      <c r="E1804" s="42"/>
      <c r="F1804" s="42">
        <f>E1804*(1+C$1809)</f>
        <v>0</v>
      </c>
      <c r="G1804" s="42">
        <f>D1804*F1804</f>
        <v>0</v>
      </c>
      <c r="H1804" s="176" t="s">
        <v>1962</v>
      </c>
      <c r="I1804" s="246">
        <f>IF(D1804&lt;&gt;0,1,0)</f>
        <v>1</v>
      </c>
    </row>
    <row r="1805" spans="1:9" s="21" customFormat="1" ht="15.95" customHeight="1" x14ac:dyDescent="0.2">
      <c r="A1805" s="189"/>
      <c r="B1805" s="241"/>
      <c r="C1805" s="235"/>
      <c r="D1805" s="137"/>
      <c r="E1805" s="242"/>
      <c r="F1805" s="242"/>
      <c r="G1805" s="64"/>
      <c r="H1805" s="175"/>
      <c r="I1805" s="246">
        <f>IF(I1804=1,1,0)</f>
        <v>1</v>
      </c>
    </row>
    <row r="1806" spans="1:9" s="21" customFormat="1" ht="18" customHeight="1" x14ac:dyDescent="0.2">
      <c r="A1806" s="223" t="s">
        <v>1968</v>
      </c>
      <c r="B1806" s="227"/>
      <c r="C1806" s="217"/>
      <c r="D1806" s="240"/>
      <c r="E1806" s="209" t="s">
        <v>67</v>
      </c>
      <c r="F1806" s="159"/>
      <c r="G1806" s="66">
        <f>SUM(G1800:G1805)</f>
        <v>0</v>
      </c>
      <c r="H1806" s="175"/>
      <c r="I1806" s="245" t="s">
        <v>1973</v>
      </c>
    </row>
    <row r="1807" spans="1:9" s="21" customFormat="1" ht="18.75" customHeight="1" x14ac:dyDescent="0.2">
      <c r="A1807" s="218" t="s">
        <v>1969</v>
      </c>
      <c r="B1807" s="157"/>
      <c r="C1807" s="65"/>
      <c r="D1807" s="285" t="s">
        <v>1901</v>
      </c>
      <c r="E1807" s="263"/>
      <c r="F1807" s="263"/>
      <c r="G1807" s="66">
        <f>G52+G179+G207+G271+G308+G337+G470+G642+G704+G984+G1051+G1091+G1133+G1169+G1270+G1284+G1332+G1380+G1443+G1512+G1543+G1561+G1631+G1798+G1806</f>
        <v>0</v>
      </c>
      <c r="H1807" s="175"/>
      <c r="I1807" s="245" t="s">
        <v>1973</v>
      </c>
    </row>
    <row r="1808" spans="1:9" s="21" customFormat="1" ht="18.75" customHeight="1" x14ac:dyDescent="0.2">
      <c r="A1808" s="219" t="s">
        <v>1969</v>
      </c>
      <c r="B1808" s="220"/>
      <c r="C1808" s="151">
        <v>0.25890000000000002</v>
      </c>
      <c r="D1808" s="261" t="s">
        <v>1819</v>
      </c>
      <c r="E1808" s="261"/>
      <c r="F1808" s="159"/>
      <c r="G1808" s="152"/>
      <c r="H1808" s="116"/>
      <c r="I1808" s="245" t="s">
        <v>1973</v>
      </c>
    </row>
    <row r="1809" spans="1:9" s="21" customFormat="1" ht="18.75" customHeight="1" x14ac:dyDescent="0.2">
      <c r="A1809" s="219" t="s">
        <v>1969</v>
      </c>
      <c r="B1809" s="220"/>
      <c r="C1809" s="151">
        <v>0.22670000000000001</v>
      </c>
      <c r="D1809" s="262" t="s">
        <v>1820</v>
      </c>
      <c r="E1809" s="261"/>
      <c r="F1809" s="159"/>
      <c r="G1809" s="152"/>
      <c r="H1809" s="116"/>
      <c r="I1809" s="245" t="s">
        <v>1973</v>
      </c>
    </row>
    <row r="1810" spans="1:9" s="21" customFormat="1" ht="30" customHeight="1" x14ac:dyDescent="0.2">
      <c r="A1810" s="221" t="s">
        <v>1969</v>
      </c>
      <c r="B1810" s="222"/>
      <c r="C1810" s="153"/>
      <c r="D1810" s="289" t="s">
        <v>1821</v>
      </c>
      <c r="E1810" s="290"/>
      <c r="F1810" s="290"/>
      <c r="G1810" s="213">
        <f>G1807</f>
        <v>0</v>
      </c>
      <c r="H1810" s="116"/>
      <c r="I1810" s="245" t="s">
        <v>1973</v>
      </c>
    </row>
    <row r="1811" spans="1:9" ht="32.450000000000003" customHeight="1" x14ac:dyDescent="0.25">
      <c r="A1811" s="291" t="s">
        <v>1822</v>
      </c>
      <c r="B1811" s="292"/>
      <c r="C1811" s="292"/>
      <c r="D1811" s="292"/>
      <c r="E1811" s="293"/>
      <c r="F1811" s="294" t="s">
        <v>1823</v>
      </c>
      <c r="G1811" s="295"/>
      <c r="H1811" s="214" t="s">
        <v>1824</v>
      </c>
      <c r="I1811" s="245" t="s">
        <v>1973</v>
      </c>
    </row>
    <row r="1812" spans="1:9" customFormat="1" ht="18.75" x14ac:dyDescent="0.25">
      <c r="A1812" s="286" t="s">
        <v>1976</v>
      </c>
      <c r="B1812" s="287"/>
      <c r="C1812" s="287"/>
      <c r="D1812" s="287"/>
      <c r="E1812" s="287"/>
      <c r="F1812" s="287"/>
      <c r="G1812" s="287"/>
      <c r="H1812" s="288"/>
      <c r="I1812" s="245" t="s">
        <v>1973</v>
      </c>
    </row>
    <row r="1813" spans="1:9" customFormat="1" ht="75" customHeight="1" x14ac:dyDescent="0.25">
      <c r="A1813" s="296" t="s">
        <v>1974</v>
      </c>
      <c r="B1813" s="297"/>
      <c r="C1813" s="297"/>
      <c r="D1813" s="297"/>
      <c r="E1813" s="297"/>
      <c r="F1813" s="297"/>
      <c r="G1813" s="297"/>
      <c r="H1813" s="298"/>
      <c r="I1813" s="245" t="s">
        <v>1973</v>
      </c>
    </row>
    <row r="1814" spans="1:9" s="27" customFormat="1" ht="75" customHeight="1" x14ac:dyDescent="0.25">
      <c r="A1814" s="286" t="s">
        <v>1975</v>
      </c>
      <c r="B1814" s="287"/>
      <c r="C1814" s="287"/>
      <c r="D1814" s="287"/>
      <c r="E1814" s="287"/>
      <c r="F1814" s="287"/>
      <c r="G1814" s="287"/>
      <c r="H1814" s="288"/>
      <c r="I1814" s="245" t="s">
        <v>1973</v>
      </c>
    </row>
  </sheetData>
  <autoFilter ref="A1:I1814">
    <filterColumn colId="8">
      <filters>
        <filter val="1"/>
        <filter val="2"/>
        <filter val="x"/>
      </filters>
    </filterColumn>
  </autoFilter>
  <mergeCells count="18">
    <mergeCell ref="A1814:H1814"/>
    <mergeCell ref="D1809:E1809"/>
    <mergeCell ref="D1810:F1810"/>
    <mergeCell ref="A1811:E1811"/>
    <mergeCell ref="F1811:G1811"/>
    <mergeCell ref="A1812:H1812"/>
    <mergeCell ref="A1813:H1813"/>
    <mergeCell ref="G3:H3"/>
    <mergeCell ref="A4:B4"/>
    <mergeCell ref="F4:H4"/>
    <mergeCell ref="D1807:F1807"/>
    <mergeCell ref="D1808:E1808"/>
    <mergeCell ref="B5:B6"/>
    <mergeCell ref="C5:C6"/>
    <mergeCell ref="D5:F5"/>
    <mergeCell ref="A5:A6"/>
    <mergeCell ref="A3:B3"/>
    <mergeCell ref="C3:D3"/>
  </mergeCells>
  <dataValidations disablePrompts="1" count="1">
    <dataValidation type="list" allowBlank="1" showErrorMessage="1" sqref="D4">
      <formula1>"0%,2%,3%,4%,5%"</formula1>
      <formula2>0</formula2>
    </dataValidation>
  </dataValidations>
  <printOptions horizontalCentered="1"/>
  <pageMargins left="0.39370078740157483" right="0.19685039370078741" top="0.19685039370078741" bottom="0.19685039370078741" header="0.31496062992125984" footer="9.8425196850393706E-2"/>
  <pageSetup paperSize="9" scale="59" fitToHeight="61" orientation="landscape" r:id="rId1"/>
  <headerFooter>
    <oddFooter>&amp;RPágina &amp;P de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8"/>
  <sheetViews>
    <sheetView view="pageBreakPreview" zoomScaleNormal="100" zoomScaleSheetLayoutView="100" workbookViewId="0">
      <selection activeCell="F7" sqref="F7"/>
    </sheetView>
  </sheetViews>
  <sheetFormatPr defaultColWidth="9.140625" defaultRowHeight="15" x14ac:dyDescent="0.25"/>
  <cols>
    <col min="1" max="1" width="5.7109375" customWidth="1"/>
    <col min="2" max="2" width="50.7109375" customWidth="1"/>
    <col min="3" max="4" width="13.7109375" customWidth="1"/>
    <col min="5" max="5" width="8.7109375" customWidth="1"/>
    <col min="6" max="6" width="11.7109375" customWidth="1"/>
    <col min="7" max="7" width="8.7109375" customWidth="1"/>
    <col min="8" max="8" width="11.7109375" customWidth="1"/>
    <col min="9" max="9" width="8.7109375" customWidth="1"/>
    <col min="10" max="10" width="11.7109375" customWidth="1"/>
    <col min="11" max="11" width="8.7109375" customWidth="1"/>
    <col min="12" max="12" width="11.7109375" customWidth="1"/>
    <col min="13" max="13" width="8.7109375" customWidth="1"/>
    <col min="14" max="14" width="11.7109375" customWidth="1"/>
    <col min="15" max="15" width="8.7109375" customWidth="1"/>
    <col min="16" max="16" width="11.7109375" customWidth="1"/>
    <col min="17" max="17" width="8.7109375" customWidth="1"/>
    <col min="18" max="18" width="11.7109375" customWidth="1"/>
    <col min="19" max="19" width="14.7109375" customWidth="1"/>
    <col min="21" max="21" width="14" bestFit="1" customWidth="1"/>
  </cols>
  <sheetData>
    <row r="1" spans="1:20" ht="18" x14ac:dyDescent="0.25">
      <c r="A1" s="267" t="s">
        <v>1825</v>
      </c>
      <c r="B1" s="268"/>
      <c r="C1" s="268"/>
      <c r="D1" s="268"/>
      <c r="E1" s="268"/>
      <c r="F1" s="268"/>
      <c r="G1" s="268"/>
      <c r="H1" s="268"/>
      <c r="I1" s="268"/>
      <c r="J1" s="268"/>
      <c r="K1" s="268"/>
      <c r="L1" s="268"/>
      <c r="M1" s="268"/>
      <c r="N1" s="268"/>
      <c r="O1" s="268"/>
      <c r="P1" s="268"/>
      <c r="Q1" s="268"/>
      <c r="R1" s="268"/>
      <c r="S1" s="269"/>
    </row>
    <row r="2" spans="1:20" ht="15.6" x14ac:dyDescent="0.3">
      <c r="A2" s="1"/>
      <c r="B2" s="270" t="str">
        <f>'PS - QUADRA'!A3</f>
        <v xml:space="preserve">ESCOLA ESTADUAL / MUNICIPAL:     MORADA NOVA                                                                                                                    </v>
      </c>
      <c r="C2" s="265"/>
      <c r="D2" s="265"/>
      <c r="E2" s="265"/>
      <c r="F2" s="265"/>
      <c r="G2" s="265"/>
      <c r="H2" s="266"/>
      <c r="I2" s="264" t="s">
        <v>1826</v>
      </c>
      <c r="J2" s="265"/>
      <c r="K2" s="265"/>
      <c r="L2" s="265"/>
      <c r="M2" s="265"/>
      <c r="N2" s="265"/>
      <c r="O2" s="265"/>
      <c r="P2" s="265"/>
      <c r="Q2" s="265"/>
      <c r="R2" s="265"/>
      <c r="S2" s="266"/>
    </row>
    <row r="3" spans="1:20" ht="15.6" x14ac:dyDescent="0.3">
      <c r="A3" s="1"/>
      <c r="B3" s="270" t="str">
        <f>'PS - QUADRA'!A4</f>
        <v xml:space="preserve">MUNICÍPIO :          PATROCÍNIO-MG                                                                                                                                               </v>
      </c>
      <c r="C3" s="265"/>
      <c r="D3" s="265"/>
      <c r="E3" s="265"/>
      <c r="F3" s="265"/>
      <c r="G3" s="265"/>
      <c r="H3" s="266"/>
      <c r="I3" s="264" t="str">
        <f>'CFF - ESCOLA'!I3:S3</f>
        <v>ENDEREÇO: ENTRONCAMENTO DA AVENIDA DOS JACARANDÁS COM AVENIDA DAS ACÁCIAS - BAIRRO MORADA NOVA</v>
      </c>
      <c r="J3" s="265"/>
      <c r="K3" s="265"/>
      <c r="L3" s="265"/>
      <c r="M3" s="265"/>
      <c r="N3" s="265"/>
      <c r="O3" s="265"/>
      <c r="P3" s="265"/>
      <c r="Q3" s="265"/>
      <c r="R3" s="265"/>
      <c r="S3" s="266"/>
    </row>
    <row r="4" spans="1:20" ht="15.6" x14ac:dyDescent="0.3">
      <c r="A4" s="2"/>
      <c r="B4" s="264" t="str">
        <f>CONCATENATE('PS - QUADRA'!E4," ",'PS - QUADRA'!F4)</f>
        <v>SERVIÇOS: CONSTRUÇÃO DE QUADRA</v>
      </c>
      <c r="C4" s="265"/>
      <c r="D4" s="265"/>
      <c r="E4" s="265"/>
      <c r="F4" s="265"/>
      <c r="G4" s="265"/>
      <c r="H4" s="265"/>
      <c r="I4" s="265"/>
      <c r="J4" s="265"/>
      <c r="K4" s="265"/>
      <c r="L4" s="265"/>
      <c r="M4" s="265"/>
      <c r="N4" s="265"/>
      <c r="O4" s="265"/>
      <c r="P4" s="265"/>
      <c r="Q4" s="265"/>
      <c r="R4" s="265"/>
      <c r="S4" s="266"/>
    </row>
    <row r="5" spans="1:20" x14ac:dyDescent="0.25">
      <c r="A5" s="271" t="s">
        <v>5</v>
      </c>
      <c r="B5" s="272" t="s">
        <v>6</v>
      </c>
      <c r="C5" s="273" t="s">
        <v>1827</v>
      </c>
      <c r="D5" s="275" t="s">
        <v>1828</v>
      </c>
      <c r="E5" s="272" t="s">
        <v>1829</v>
      </c>
      <c r="F5" s="272"/>
      <c r="G5" s="272" t="s">
        <v>1830</v>
      </c>
      <c r="H5" s="272"/>
      <c r="I5" s="272" t="s">
        <v>1831</v>
      </c>
      <c r="J5" s="272"/>
      <c r="K5" s="272" t="s">
        <v>1832</v>
      </c>
      <c r="L5" s="272"/>
      <c r="M5" s="272" t="s">
        <v>1833</v>
      </c>
      <c r="N5" s="272"/>
      <c r="O5" s="272" t="s">
        <v>1834</v>
      </c>
      <c r="P5" s="272"/>
      <c r="Q5" s="272" t="s">
        <v>1905</v>
      </c>
      <c r="R5" s="272"/>
      <c r="S5" s="276" t="s">
        <v>1835</v>
      </c>
    </row>
    <row r="6" spans="1:20" ht="26.1" customHeight="1" x14ac:dyDescent="0.25">
      <c r="A6" s="271"/>
      <c r="B6" s="272"/>
      <c r="C6" s="274"/>
      <c r="D6" s="275"/>
      <c r="E6" s="3" t="s">
        <v>1836</v>
      </c>
      <c r="F6" s="4" t="s">
        <v>1837</v>
      </c>
      <c r="G6" s="3" t="s">
        <v>1836</v>
      </c>
      <c r="H6" s="4" t="s">
        <v>1837</v>
      </c>
      <c r="I6" s="3" t="s">
        <v>1836</v>
      </c>
      <c r="J6" s="4" t="s">
        <v>1837</v>
      </c>
      <c r="K6" s="3" t="s">
        <v>1836</v>
      </c>
      <c r="L6" s="4" t="s">
        <v>1837</v>
      </c>
      <c r="M6" s="3" t="s">
        <v>1836</v>
      </c>
      <c r="N6" s="4" t="s">
        <v>1837</v>
      </c>
      <c r="O6" s="3" t="s">
        <v>1836</v>
      </c>
      <c r="P6" s="4" t="s">
        <v>1837</v>
      </c>
      <c r="Q6" s="3" t="s">
        <v>1836</v>
      </c>
      <c r="R6" s="4" t="s">
        <v>1837</v>
      </c>
      <c r="S6" s="276"/>
    </row>
    <row r="7" spans="1:20" ht="14.45" x14ac:dyDescent="0.3">
      <c r="A7" s="5">
        <v>1</v>
      </c>
      <c r="B7" s="6" t="str">
        <f>'PS - QUADRA'!B7</f>
        <v>INSTALAÇÃO DOS SERVIÇOS DE ENGENHARIA</v>
      </c>
      <c r="C7" s="7">
        <f>'PS - QUADRA'!G52</f>
        <v>0</v>
      </c>
      <c r="D7" s="8" t="e">
        <f t="shared" ref="D7:D31" si="0">C7/$C$33</f>
        <v>#DIV/0!</v>
      </c>
      <c r="E7" s="9">
        <v>1</v>
      </c>
      <c r="F7" s="7">
        <f t="shared" ref="F7:F31" si="1">C7*E7</f>
        <v>0</v>
      </c>
      <c r="G7" s="9"/>
      <c r="H7" s="7">
        <f t="shared" ref="H7:H31" si="2">C7*G7</f>
        <v>0</v>
      </c>
      <c r="I7" s="9"/>
      <c r="J7" s="7">
        <f t="shared" ref="J7:J31" si="3">C7*I7</f>
        <v>0</v>
      </c>
      <c r="K7" s="9"/>
      <c r="L7" s="7">
        <f t="shared" ref="L7:L31" si="4">C7*K7</f>
        <v>0</v>
      </c>
      <c r="M7" s="9"/>
      <c r="N7" s="7">
        <f t="shared" ref="N7:N31" si="5">C7*M7</f>
        <v>0</v>
      </c>
      <c r="O7" s="9"/>
      <c r="P7" s="7">
        <f t="shared" ref="P7:P14" si="6">E7*O7</f>
        <v>0</v>
      </c>
      <c r="Q7" s="9"/>
      <c r="R7" s="7">
        <f t="shared" ref="R7:R31" si="7">C7*Q7</f>
        <v>0</v>
      </c>
      <c r="S7" s="7">
        <f>F7+H7+J7+L7+N7+P7+R7</f>
        <v>0</v>
      </c>
      <c r="T7" s="158">
        <f>S7-C7</f>
        <v>0</v>
      </c>
    </row>
    <row r="8" spans="1:20" ht="14.45" x14ac:dyDescent="0.3">
      <c r="A8" s="10">
        <v>2</v>
      </c>
      <c r="B8" s="11" t="str">
        <f>'PS - QUADRA'!B53</f>
        <v>DEMOLIÇÕES E REMOÇÕES</v>
      </c>
      <c r="C8" s="7">
        <f>'PS - QUADRA'!G179</f>
        <v>0</v>
      </c>
      <c r="D8" s="8" t="e">
        <f t="shared" si="0"/>
        <v>#DIV/0!</v>
      </c>
      <c r="E8" s="12"/>
      <c r="F8" s="7">
        <f t="shared" si="1"/>
        <v>0</v>
      </c>
      <c r="G8" s="12"/>
      <c r="H8" s="7">
        <f t="shared" si="2"/>
        <v>0</v>
      </c>
      <c r="I8" s="12"/>
      <c r="J8" s="7">
        <f t="shared" si="3"/>
        <v>0</v>
      </c>
      <c r="K8" s="12"/>
      <c r="L8" s="7">
        <f t="shared" si="4"/>
        <v>0</v>
      </c>
      <c r="M8" s="12"/>
      <c r="N8" s="7">
        <f t="shared" si="5"/>
        <v>0</v>
      </c>
      <c r="O8" s="12"/>
      <c r="P8" s="7">
        <f t="shared" si="6"/>
        <v>0</v>
      </c>
      <c r="Q8" s="12"/>
      <c r="R8" s="7">
        <f t="shared" si="7"/>
        <v>0</v>
      </c>
      <c r="S8" s="7">
        <f t="shared" ref="S8:S32" si="8">F8+H8+J8+L8+N8+P8+R8</f>
        <v>0</v>
      </c>
      <c r="T8" s="158">
        <f t="shared" ref="T8:T31" si="9">S8-C8</f>
        <v>0</v>
      </c>
    </row>
    <row r="9" spans="1:20" ht="14.45" x14ac:dyDescent="0.3">
      <c r="A9" s="5">
        <v>3</v>
      </c>
      <c r="B9" s="11" t="str">
        <f>'PS - QUADRA'!B180</f>
        <v>TRABALHOS EM TERRA</v>
      </c>
      <c r="C9" s="7">
        <f>'PS - QUADRA'!G207</f>
        <v>0</v>
      </c>
      <c r="D9" s="8" t="e">
        <f t="shared" si="0"/>
        <v>#DIV/0!</v>
      </c>
      <c r="E9" s="12">
        <v>1</v>
      </c>
      <c r="F9" s="7">
        <f t="shared" si="1"/>
        <v>0</v>
      </c>
      <c r="G9" s="12"/>
      <c r="H9" s="7">
        <f t="shared" si="2"/>
        <v>0</v>
      </c>
      <c r="I9" s="12"/>
      <c r="J9" s="7">
        <f t="shared" si="3"/>
        <v>0</v>
      </c>
      <c r="K9" s="12"/>
      <c r="L9" s="7">
        <f t="shared" si="4"/>
        <v>0</v>
      </c>
      <c r="M9" s="12"/>
      <c r="N9" s="7">
        <f t="shared" si="5"/>
        <v>0</v>
      </c>
      <c r="O9" s="12"/>
      <c r="P9" s="7">
        <f t="shared" si="6"/>
        <v>0</v>
      </c>
      <c r="Q9" s="12"/>
      <c r="R9" s="7">
        <f t="shared" si="7"/>
        <v>0</v>
      </c>
      <c r="S9" s="7">
        <f t="shared" si="8"/>
        <v>0</v>
      </c>
      <c r="T9" s="158">
        <f t="shared" si="9"/>
        <v>0</v>
      </c>
    </row>
    <row r="10" spans="1:20" ht="14.45" x14ac:dyDescent="0.3">
      <c r="A10" s="10">
        <v>4</v>
      </c>
      <c r="B10" s="11" t="str">
        <f>'PS - QUADRA'!B208</f>
        <v>SONDAGEM, FUNDAÇÕES, MUROS E CONTENÇÕES</v>
      </c>
      <c r="C10" s="7">
        <f>'PS - QUADRA'!G271</f>
        <v>0</v>
      </c>
      <c r="D10" s="8" t="e">
        <f t="shared" si="0"/>
        <v>#DIV/0!</v>
      </c>
      <c r="E10" s="12">
        <v>1</v>
      </c>
      <c r="F10" s="7">
        <f t="shared" si="1"/>
        <v>0</v>
      </c>
      <c r="G10" s="12"/>
      <c r="H10" s="7">
        <f t="shared" si="2"/>
        <v>0</v>
      </c>
      <c r="I10" s="12"/>
      <c r="J10" s="7">
        <f t="shared" si="3"/>
        <v>0</v>
      </c>
      <c r="K10" s="12"/>
      <c r="L10" s="7">
        <f t="shared" si="4"/>
        <v>0</v>
      </c>
      <c r="M10" s="12"/>
      <c r="N10" s="7">
        <f t="shared" si="5"/>
        <v>0</v>
      </c>
      <c r="O10" s="12"/>
      <c r="P10" s="7">
        <f t="shared" si="6"/>
        <v>0</v>
      </c>
      <c r="Q10" s="12"/>
      <c r="R10" s="7">
        <f t="shared" si="7"/>
        <v>0</v>
      </c>
      <c r="S10" s="7">
        <f t="shared" si="8"/>
        <v>0</v>
      </c>
      <c r="T10" s="158">
        <f t="shared" si="9"/>
        <v>0</v>
      </c>
    </row>
    <row r="11" spans="1:20" ht="14.45" x14ac:dyDescent="0.3">
      <c r="A11" s="5">
        <v>5</v>
      </c>
      <c r="B11" s="11" t="str">
        <f>'PS - QUADRA'!B272</f>
        <v>SUPERESTRUTURA</v>
      </c>
      <c r="C11" s="7">
        <f>'PS - QUADRA'!G308</f>
        <v>0</v>
      </c>
      <c r="D11" s="8" t="e">
        <f t="shared" si="0"/>
        <v>#DIV/0!</v>
      </c>
      <c r="E11" s="12">
        <v>0.5</v>
      </c>
      <c r="F11" s="7">
        <f t="shared" si="1"/>
        <v>0</v>
      </c>
      <c r="G11" s="12">
        <v>0.5</v>
      </c>
      <c r="H11" s="7">
        <f t="shared" si="2"/>
        <v>0</v>
      </c>
      <c r="I11" s="12"/>
      <c r="J11" s="7">
        <f t="shared" si="3"/>
        <v>0</v>
      </c>
      <c r="K11" s="12"/>
      <c r="L11" s="7">
        <f t="shared" si="4"/>
        <v>0</v>
      </c>
      <c r="M11" s="12"/>
      <c r="N11" s="7">
        <f t="shared" si="5"/>
        <v>0</v>
      </c>
      <c r="O11" s="12"/>
      <c r="P11" s="7">
        <f t="shared" si="6"/>
        <v>0</v>
      </c>
      <c r="Q11" s="12"/>
      <c r="R11" s="7">
        <f t="shared" si="7"/>
        <v>0</v>
      </c>
      <c r="S11" s="7">
        <f t="shared" si="8"/>
        <v>0</v>
      </c>
      <c r="T11" s="158">
        <f t="shared" si="9"/>
        <v>0</v>
      </c>
    </row>
    <row r="12" spans="1:20" ht="14.45" x14ac:dyDescent="0.3">
      <c r="A12" s="10">
        <v>6</v>
      </c>
      <c r="B12" s="11" t="str">
        <f>'PS - QUADRA'!B309</f>
        <v>ALVENARIA</v>
      </c>
      <c r="C12" s="7">
        <f>'PS - QUADRA'!G337</f>
        <v>0</v>
      </c>
      <c r="D12" s="8" t="e">
        <f t="shared" si="0"/>
        <v>#DIV/0!</v>
      </c>
      <c r="E12" s="12"/>
      <c r="F12" s="7">
        <f t="shared" si="1"/>
        <v>0</v>
      </c>
      <c r="G12" s="12"/>
      <c r="H12" s="7">
        <f t="shared" si="2"/>
        <v>0</v>
      </c>
      <c r="I12" s="12">
        <v>0.5</v>
      </c>
      <c r="J12" s="7">
        <f t="shared" si="3"/>
        <v>0</v>
      </c>
      <c r="K12" s="12">
        <v>0.5</v>
      </c>
      <c r="L12" s="7">
        <f t="shared" si="4"/>
        <v>0</v>
      </c>
      <c r="M12" s="12"/>
      <c r="N12" s="7">
        <f t="shared" si="5"/>
        <v>0</v>
      </c>
      <c r="O12" s="12"/>
      <c r="P12" s="7">
        <f t="shared" si="6"/>
        <v>0</v>
      </c>
      <c r="Q12" s="12"/>
      <c r="R12" s="7">
        <f t="shared" si="7"/>
        <v>0</v>
      </c>
      <c r="S12" s="7">
        <f t="shared" si="8"/>
        <v>0</v>
      </c>
      <c r="T12" s="158">
        <f t="shared" si="9"/>
        <v>0</v>
      </c>
    </row>
    <row r="13" spans="1:20" ht="14.45" x14ac:dyDescent="0.3">
      <c r="A13" s="5">
        <v>7</v>
      </c>
      <c r="B13" s="11" t="str">
        <f>'PS - QUADRA'!B338</f>
        <v>COBERTURA E FORRO</v>
      </c>
      <c r="C13" s="7">
        <f>'PS - QUADRA'!G470</f>
        <v>0</v>
      </c>
      <c r="D13" s="8" t="e">
        <f t="shared" si="0"/>
        <v>#DIV/0!</v>
      </c>
      <c r="E13" s="12"/>
      <c r="F13" s="7">
        <f t="shared" si="1"/>
        <v>0</v>
      </c>
      <c r="G13" s="12"/>
      <c r="H13" s="7">
        <f t="shared" si="2"/>
        <v>0</v>
      </c>
      <c r="I13" s="12">
        <v>0.5</v>
      </c>
      <c r="J13" s="7">
        <f t="shared" si="3"/>
        <v>0</v>
      </c>
      <c r="K13" s="12">
        <v>0.5</v>
      </c>
      <c r="L13" s="7">
        <f t="shared" si="4"/>
        <v>0</v>
      </c>
      <c r="M13" s="12"/>
      <c r="N13" s="7">
        <f t="shared" si="5"/>
        <v>0</v>
      </c>
      <c r="O13" s="12"/>
      <c r="P13" s="7">
        <f t="shared" si="6"/>
        <v>0</v>
      </c>
      <c r="Q13" s="12"/>
      <c r="R13" s="7">
        <f t="shared" si="7"/>
        <v>0</v>
      </c>
      <c r="S13" s="7">
        <f t="shared" si="8"/>
        <v>0</v>
      </c>
      <c r="T13" s="158">
        <f t="shared" si="9"/>
        <v>0</v>
      </c>
    </row>
    <row r="14" spans="1:20" ht="14.45" x14ac:dyDescent="0.3">
      <c r="A14" s="10">
        <v>8</v>
      </c>
      <c r="B14" s="13" t="str">
        <f>'PS - QUADRA'!B471</f>
        <v>INSTALAÇÕES HIDRÁULICAS</v>
      </c>
      <c r="C14" s="7">
        <f>'PS - QUADRA'!G642</f>
        <v>0</v>
      </c>
      <c r="D14" s="8" t="e">
        <f t="shared" si="0"/>
        <v>#DIV/0!</v>
      </c>
      <c r="E14" s="12"/>
      <c r="F14" s="7">
        <f t="shared" si="1"/>
        <v>0</v>
      </c>
      <c r="G14" s="12">
        <v>0.6</v>
      </c>
      <c r="H14" s="7">
        <f t="shared" si="2"/>
        <v>0</v>
      </c>
      <c r="I14" s="12">
        <v>0.4</v>
      </c>
      <c r="J14" s="7">
        <f t="shared" si="3"/>
        <v>0</v>
      </c>
      <c r="K14" s="12"/>
      <c r="L14" s="7">
        <f t="shared" si="4"/>
        <v>0</v>
      </c>
      <c r="M14" s="12"/>
      <c r="N14" s="7">
        <f t="shared" si="5"/>
        <v>0</v>
      </c>
      <c r="O14" s="12"/>
      <c r="P14" s="7">
        <f t="shared" si="6"/>
        <v>0</v>
      </c>
      <c r="Q14" s="12"/>
      <c r="R14" s="7">
        <f t="shared" si="7"/>
        <v>0</v>
      </c>
      <c r="S14" s="7">
        <f t="shared" si="8"/>
        <v>0</v>
      </c>
      <c r="T14" s="158">
        <f t="shared" si="9"/>
        <v>0</v>
      </c>
    </row>
    <row r="15" spans="1:20" ht="14.45" x14ac:dyDescent="0.3">
      <c r="A15" s="5">
        <v>9</v>
      </c>
      <c r="B15" s="11" t="str">
        <f>'PS - QUADRA'!B643</f>
        <v>INSTALAÇÕES SANITÁRIAS</v>
      </c>
      <c r="C15" s="7">
        <f>'PS - QUADRA'!G704</f>
        <v>0</v>
      </c>
      <c r="D15" s="8" t="e">
        <f t="shared" si="0"/>
        <v>#DIV/0!</v>
      </c>
      <c r="E15" s="12"/>
      <c r="F15" s="7">
        <f t="shared" si="1"/>
        <v>0</v>
      </c>
      <c r="G15" s="12">
        <v>0.6</v>
      </c>
      <c r="H15" s="7">
        <f t="shared" si="2"/>
        <v>0</v>
      </c>
      <c r="I15" s="12">
        <v>0.4</v>
      </c>
      <c r="J15" s="7">
        <f t="shared" si="3"/>
        <v>0</v>
      </c>
      <c r="K15" s="12"/>
      <c r="L15" s="7">
        <f t="shared" si="4"/>
        <v>0</v>
      </c>
      <c r="M15" s="12"/>
      <c r="N15" s="7">
        <f t="shared" si="5"/>
        <v>0</v>
      </c>
      <c r="O15" s="12"/>
      <c r="P15" s="7">
        <f>C15*O15</f>
        <v>0</v>
      </c>
      <c r="Q15" s="12"/>
      <c r="R15" s="7">
        <f t="shared" si="7"/>
        <v>0</v>
      </c>
      <c r="S15" s="7">
        <f t="shared" si="8"/>
        <v>0</v>
      </c>
      <c r="T15" s="158">
        <f t="shared" si="9"/>
        <v>0</v>
      </c>
    </row>
    <row r="16" spans="1:20" ht="14.45" x14ac:dyDescent="0.3">
      <c r="A16" s="10">
        <v>10</v>
      </c>
      <c r="B16" s="11" t="str">
        <f>'PS - QUADRA'!B705</f>
        <v>INSTALAÇÃO ELÉTRICA</v>
      </c>
      <c r="C16" s="7">
        <f>'PS - QUADRA'!G984</f>
        <v>0</v>
      </c>
      <c r="D16" s="8" t="e">
        <f t="shared" si="0"/>
        <v>#DIV/0!</v>
      </c>
      <c r="E16" s="12"/>
      <c r="F16" s="7">
        <f t="shared" si="1"/>
        <v>0</v>
      </c>
      <c r="G16" s="12">
        <v>0.4</v>
      </c>
      <c r="H16" s="7">
        <f t="shared" si="2"/>
        <v>0</v>
      </c>
      <c r="I16" s="12">
        <v>0.3</v>
      </c>
      <c r="J16" s="7">
        <f t="shared" si="3"/>
        <v>0</v>
      </c>
      <c r="K16" s="12">
        <v>0.3</v>
      </c>
      <c r="L16" s="7">
        <f t="shared" si="4"/>
        <v>0</v>
      </c>
      <c r="M16" s="12"/>
      <c r="N16" s="7">
        <f t="shared" si="5"/>
        <v>0</v>
      </c>
      <c r="O16" s="12"/>
      <c r="P16" s="7">
        <f t="shared" ref="P16:P31" si="10">C16*O16</f>
        <v>0</v>
      </c>
      <c r="Q16" s="12"/>
      <c r="R16" s="7">
        <f t="shared" si="7"/>
        <v>0</v>
      </c>
      <c r="S16" s="7">
        <f t="shared" si="8"/>
        <v>0</v>
      </c>
      <c r="T16" s="158">
        <f t="shared" si="9"/>
        <v>0</v>
      </c>
    </row>
    <row r="17" spans="1:20" ht="14.45" x14ac:dyDescent="0.3">
      <c r="A17" s="5">
        <v>11</v>
      </c>
      <c r="B17" s="11" t="str">
        <f>'PS - QUADRA'!B985</f>
        <v>ESQUADRIAS DE MADEIRA</v>
      </c>
      <c r="C17" s="7">
        <f>'PS - QUADRA'!G1051</f>
        <v>0</v>
      </c>
      <c r="D17" s="8" t="e">
        <f t="shared" si="0"/>
        <v>#DIV/0!</v>
      </c>
      <c r="E17" s="12"/>
      <c r="F17" s="7">
        <f t="shared" si="1"/>
        <v>0</v>
      </c>
      <c r="G17" s="12"/>
      <c r="H17" s="7">
        <f t="shared" si="2"/>
        <v>0</v>
      </c>
      <c r="I17" s="12"/>
      <c r="J17" s="7">
        <f t="shared" si="3"/>
        <v>0</v>
      </c>
      <c r="K17" s="12"/>
      <c r="L17" s="7">
        <f t="shared" si="4"/>
        <v>0</v>
      </c>
      <c r="M17" s="12"/>
      <c r="N17" s="7">
        <f t="shared" si="5"/>
        <v>0</v>
      </c>
      <c r="O17" s="12"/>
      <c r="P17" s="7">
        <f t="shared" si="10"/>
        <v>0</v>
      </c>
      <c r="Q17" s="12"/>
      <c r="R17" s="7">
        <f t="shared" si="7"/>
        <v>0</v>
      </c>
      <c r="S17" s="7">
        <f t="shared" si="8"/>
        <v>0</v>
      </c>
      <c r="T17" s="158">
        <f t="shared" si="9"/>
        <v>0</v>
      </c>
    </row>
    <row r="18" spans="1:20" ht="14.45" x14ac:dyDescent="0.3">
      <c r="A18" s="10">
        <v>12</v>
      </c>
      <c r="B18" s="11" t="str">
        <f>'PS - QUADRA'!B1052</f>
        <v>ESQUADRIAS METÁLICAS</v>
      </c>
      <c r="C18" s="7">
        <f>'PS - QUADRA'!G1091</f>
        <v>0</v>
      </c>
      <c r="D18" s="8" t="e">
        <f t="shared" si="0"/>
        <v>#DIV/0!</v>
      </c>
      <c r="E18" s="12"/>
      <c r="F18" s="7">
        <f t="shared" si="1"/>
        <v>0</v>
      </c>
      <c r="G18" s="12"/>
      <c r="H18" s="7">
        <f t="shared" si="2"/>
        <v>0</v>
      </c>
      <c r="I18" s="12"/>
      <c r="J18" s="7">
        <f t="shared" si="3"/>
        <v>0</v>
      </c>
      <c r="K18" s="12"/>
      <c r="L18" s="7">
        <f t="shared" si="4"/>
        <v>0</v>
      </c>
      <c r="M18" s="12"/>
      <c r="N18" s="7">
        <f t="shared" si="5"/>
        <v>0</v>
      </c>
      <c r="O18" s="12"/>
      <c r="P18" s="7">
        <f t="shared" si="10"/>
        <v>0</v>
      </c>
      <c r="Q18" s="12"/>
      <c r="R18" s="7">
        <f t="shared" si="7"/>
        <v>0</v>
      </c>
      <c r="S18" s="7">
        <f t="shared" si="8"/>
        <v>0</v>
      </c>
      <c r="T18" s="158">
        <f t="shared" si="9"/>
        <v>0</v>
      </c>
    </row>
    <row r="19" spans="1:20" ht="14.45" x14ac:dyDescent="0.3">
      <c r="A19" s="5">
        <v>13</v>
      </c>
      <c r="B19" s="13" t="str">
        <f>'PS - QUADRA'!B1092</f>
        <v>FERRAGENS</v>
      </c>
      <c r="C19" s="7">
        <f>'PS - QUADRA'!G1133</f>
        <v>0</v>
      </c>
      <c r="D19" s="8" t="e">
        <f t="shared" si="0"/>
        <v>#DIV/0!</v>
      </c>
      <c r="E19" s="12"/>
      <c r="F19" s="7">
        <f t="shared" si="1"/>
        <v>0</v>
      </c>
      <c r="G19" s="12"/>
      <c r="H19" s="7">
        <f t="shared" si="2"/>
        <v>0</v>
      </c>
      <c r="I19" s="12"/>
      <c r="J19" s="7">
        <f t="shared" si="3"/>
        <v>0</v>
      </c>
      <c r="K19" s="12"/>
      <c r="L19" s="7">
        <f t="shared" si="4"/>
        <v>0</v>
      </c>
      <c r="M19" s="12"/>
      <c r="N19" s="7">
        <f t="shared" si="5"/>
        <v>0</v>
      </c>
      <c r="O19" s="12"/>
      <c r="P19" s="7">
        <f t="shared" si="10"/>
        <v>0</v>
      </c>
      <c r="Q19" s="12"/>
      <c r="R19" s="7">
        <f t="shared" si="7"/>
        <v>0</v>
      </c>
      <c r="S19" s="7">
        <f t="shared" si="8"/>
        <v>0</v>
      </c>
      <c r="T19" s="158">
        <f t="shared" si="9"/>
        <v>0</v>
      </c>
    </row>
    <row r="20" spans="1:20" ht="14.45" x14ac:dyDescent="0.3">
      <c r="A20" s="10">
        <v>14</v>
      </c>
      <c r="B20" s="11" t="str">
        <f>'PS - QUADRA'!B1134</f>
        <v>REVESTIMENTO</v>
      </c>
      <c r="C20" s="7">
        <f>'PS - QUADRA'!G1169</f>
        <v>0</v>
      </c>
      <c r="D20" s="8" t="e">
        <f t="shared" si="0"/>
        <v>#DIV/0!</v>
      </c>
      <c r="E20" s="12"/>
      <c r="F20" s="7">
        <f t="shared" si="1"/>
        <v>0</v>
      </c>
      <c r="G20" s="12"/>
      <c r="H20" s="7">
        <f t="shared" si="2"/>
        <v>0</v>
      </c>
      <c r="I20" s="12">
        <v>0.6</v>
      </c>
      <c r="J20" s="7">
        <f t="shared" si="3"/>
        <v>0</v>
      </c>
      <c r="K20" s="12">
        <v>0.4</v>
      </c>
      <c r="L20" s="7">
        <f t="shared" si="4"/>
        <v>0</v>
      </c>
      <c r="M20" s="12"/>
      <c r="N20" s="7">
        <f t="shared" si="5"/>
        <v>0</v>
      </c>
      <c r="O20" s="12"/>
      <c r="P20" s="7">
        <f t="shared" si="10"/>
        <v>0</v>
      </c>
      <c r="Q20" s="12"/>
      <c r="R20" s="7">
        <f t="shared" si="7"/>
        <v>0</v>
      </c>
      <c r="S20" s="7">
        <f t="shared" si="8"/>
        <v>0</v>
      </c>
      <c r="T20" s="158">
        <f t="shared" si="9"/>
        <v>0</v>
      </c>
    </row>
    <row r="21" spans="1:20" ht="14.45" x14ac:dyDescent="0.3">
      <c r="A21" s="5">
        <v>15</v>
      </c>
      <c r="B21" s="11" t="str">
        <f>'PS - QUADRA'!B1170</f>
        <v>PISOS E RODAPÉS</v>
      </c>
      <c r="C21" s="7">
        <f>'PS - QUADRA'!G1270</f>
        <v>0</v>
      </c>
      <c r="D21" s="8" t="e">
        <f t="shared" si="0"/>
        <v>#DIV/0!</v>
      </c>
      <c r="E21" s="12"/>
      <c r="F21" s="7">
        <f t="shared" si="1"/>
        <v>0</v>
      </c>
      <c r="G21" s="12"/>
      <c r="H21" s="7">
        <f t="shared" si="2"/>
        <v>0</v>
      </c>
      <c r="I21" s="12">
        <v>0.6</v>
      </c>
      <c r="J21" s="7">
        <f t="shared" si="3"/>
        <v>0</v>
      </c>
      <c r="K21" s="12">
        <v>0.4</v>
      </c>
      <c r="L21" s="7">
        <f t="shared" si="4"/>
        <v>0</v>
      </c>
      <c r="M21" s="12"/>
      <c r="N21" s="7">
        <f t="shared" si="5"/>
        <v>0</v>
      </c>
      <c r="O21" s="12"/>
      <c r="P21" s="7">
        <f t="shared" si="10"/>
        <v>0</v>
      </c>
      <c r="Q21" s="12"/>
      <c r="R21" s="7">
        <f t="shared" si="7"/>
        <v>0</v>
      </c>
      <c r="S21" s="7">
        <f t="shared" si="8"/>
        <v>0</v>
      </c>
      <c r="T21" s="158">
        <f t="shared" si="9"/>
        <v>0</v>
      </c>
    </row>
    <row r="22" spans="1:20" ht="14.45" x14ac:dyDescent="0.3">
      <c r="A22" s="10">
        <v>16</v>
      </c>
      <c r="B22" s="11" t="str">
        <f>'PS - QUADRA'!B1271</f>
        <v>VIDROS</v>
      </c>
      <c r="C22" s="7">
        <f>'PS - QUADRA'!G1284</f>
        <v>0</v>
      </c>
      <c r="D22" s="8" t="e">
        <f t="shared" si="0"/>
        <v>#DIV/0!</v>
      </c>
      <c r="E22" s="12"/>
      <c r="F22" s="7">
        <f t="shared" si="1"/>
        <v>0</v>
      </c>
      <c r="G22" s="12"/>
      <c r="H22" s="7">
        <f t="shared" si="2"/>
        <v>0</v>
      </c>
      <c r="I22" s="12"/>
      <c r="J22" s="7">
        <f t="shared" si="3"/>
        <v>0</v>
      </c>
      <c r="K22" s="12"/>
      <c r="L22" s="7">
        <f t="shared" si="4"/>
        <v>0</v>
      </c>
      <c r="M22" s="12"/>
      <c r="N22" s="7">
        <f t="shared" si="5"/>
        <v>0</v>
      </c>
      <c r="O22" s="12"/>
      <c r="P22" s="7">
        <f t="shared" si="10"/>
        <v>0</v>
      </c>
      <c r="Q22" s="12"/>
      <c r="R22" s="7">
        <f t="shared" si="7"/>
        <v>0</v>
      </c>
      <c r="S22" s="7">
        <f t="shared" si="8"/>
        <v>0</v>
      </c>
      <c r="T22" s="158">
        <f t="shared" si="9"/>
        <v>0</v>
      </c>
    </row>
    <row r="23" spans="1:20" ht="14.45" x14ac:dyDescent="0.3">
      <c r="A23" s="5">
        <v>17</v>
      </c>
      <c r="B23" s="11" t="str">
        <f>'PS - QUADRA'!B1285</f>
        <v>PINTURA</v>
      </c>
      <c r="C23" s="7">
        <f>'PS - QUADRA'!G1332</f>
        <v>0</v>
      </c>
      <c r="D23" s="8" t="e">
        <f t="shared" si="0"/>
        <v>#DIV/0!</v>
      </c>
      <c r="E23" s="12"/>
      <c r="F23" s="7">
        <f t="shared" si="1"/>
        <v>0</v>
      </c>
      <c r="G23" s="12"/>
      <c r="H23" s="7">
        <f t="shared" si="2"/>
        <v>0</v>
      </c>
      <c r="I23" s="12"/>
      <c r="J23" s="7">
        <f t="shared" si="3"/>
        <v>0</v>
      </c>
      <c r="K23" s="12">
        <v>1</v>
      </c>
      <c r="L23" s="7">
        <f t="shared" si="4"/>
        <v>0</v>
      </c>
      <c r="M23" s="12"/>
      <c r="N23" s="7">
        <f t="shared" si="5"/>
        <v>0</v>
      </c>
      <c r="O23" s="12"/>
      <c r="P23" s="7">
        <f t="shared" si="10"/>
        <v>0</v>
      </c>
      <c r="Q23" s="12"/>
      <c r="R23" s="7">
        <f t="shared" si="7"/>
        <v>0</v>
      </c>
      <c r="S23" s="7">
        <f t="shared" si="8"/>
        <v>0</v>
      </c>
      <c r="T23" s="158">
        <f t="shared" si="9"/>
        <v>0</v>
      </c>
    </row>
    <row r="24" spans="1:20" ht="14.45" x14ac:dyDescent="0.3">
      <c r="A24" s="10">
        <v>18</v>
      </c>
      <c r="B24" s="11" t="str">
        <f>'PS - QUADRA'!B1333</f>
        <v>BANCADAS, PRATELEIRAS E DIVISÓRIAS</v>
      </c>
      <c r="C24" s="7">
        <f>'PS - QUADRA'!G1380</f>
        <v>0</v>
      </c>
      <c r="D24" s="8" t="e">
        <f t="shared" si="0"/>
        <v>#DIV/0!</v>
      </c>
      <c r="E24" s="12"/>
      <c r="F24" s="7">
        <f t="shared" si="1"/>
        <v>0</v>
      </c>
      <c r="G24" s="12"/>
      <c r="H24" s="7">
        <f t="shared" si="2"/>
        <v>0</v>
      </c>
      <c r="I24" s="12"/>
      <c r="J24" s="7">
        <f t="shared" si="3"/>
        <v>0</v>
      </c>
      <c r="K24" s="12"/>
      <c r="L24" s="7">
        <f t="shared" si="4"/>
        <v>0</v>
      </c>
      <c r="M24" s="12"/>
      <c r="N24" s="7">
        <f t="shared" si="5"/>
        <v>0</v>
      </c>
      <c r="O24" s="12"/>
      <c r="P24" s="7">
        <f t="shared" si="10"/>
        <v>0</v>
      </c>
      <c r="Q24" s="12"/>
      <c r="R24" s="7">
        <f t="shared" si="7"/>
        <v>0</v>
      </c>
      <c r="S24" s="7">
        <f t="shared" si="8"/>
        <v>0</v>
      </c>
      <c r="T24" s="158">
        <f t="shared" si="9"/>
        <v>0</v>
      </c>
    </row>
    <row r="25" spans="1:20" ht="14.45" x14ac:dyDescent="0.3">
      <c r="A25" s="5">
        <v>19</v>
      </c>
      <c r="B25" s="11" t="str">
        <f>'PS - QUADRA'!B1381</f>
        <v>DIVERSOS</v>
      </c>
      <c r="C25" s="7">
        <f>'PS - QUADRA'!G1443</f>
        <v>0</v>
      </c>
      <c r="D25" s="8" t="e">
        <f t="shared" si="0"/>
        <v>#DIV/0!</v>
      </c>
      <c r="E25" s="12"/>
      <c r="F25" s="7">
        <f t="shared" si="1"/>
        <v>0</v>
      </c>
      <c r="G25" s="12"/>
      <c r="H25" s="7">
        <f t="shared" si="2"/>
        <v>0</v>
      </c>
      <c r="I25" s="12"/>
      <c r="J25" s="7">
        <f t="shared" si="3"/>
        <v>0</v>
      </c>
      <c r="K25" s="12">
        <v>1</v>
      </c>
      <c r="L25" s="7">
        <f t="shared" si="4"/>
        <v>0</v>
      </c>
      <c r="M25" s="12"/>
      <c r="N25" s="7">
        <f t="shared" si="5"/>
        <v>0</v>
      </c>
      <c r="O25" s="12"/>
      <c r="P25" s="7">
        <f t="shared" si="10"/>
        <v>0</v>
      </c>
      <c r="Q25" s="12"/>
      <c r="R25" s="7">
        <f t="shared" si="7"/>
        <v>0</v>
      </c>
      <c r="S25" s="7">
        <f t="shared" si="8"/>
        <v>0</v>
      </c>
      <c r="T25" s="158">
        <f t="shared" si="9"/>
        <v>0</v>
      </c>
    </row>
    <row r="26" spans="1:20" ht="14.45" x14ac:dyDescent="0.3">
      <c r="A26" s="5">
        <v>20</v>
      </c>
      <c r="B26" s="11" t="str">
        <f>'PS - QUADRA'!B1444</f>
        <v>QUADRA</v>
      </c>
      <c r="C26" s="7">
        <f>'PS - QUADRA'!G1512</f>
        <v>0</v>
      </c>
      <c r="D26" s="8" t="e">
        <f t="shared" si="0"/>
        <v>#DIV/0!</v>
      </c>
      <c r="E26" s="12"/>
      <c r="F26" s="7">
        <f t="shared" si="1"/>
        <v>0</v>
      </c>
      <c r="G26" s="12"/>
      <c r="H26" s="7">
        <f t="shared" si="2"/>
        <v>0</v>
      </c>
      <c r="I26" s="12">
        <v>0.5</v>
      </c>
      <c r="J26" s="7">
        <f t="shared" si="3"/>
        <v>0</v>
      </c>
      <c r="K26" s="12">
        <v>0.5</v>
      </c>
      <c r="L26" s="7">
        <f t="shared" si="4"/>
        <v>0</v>
      </c>
      <c r="M26" s="12"/>
      <c r="N26" s="7">
        <f t="shared" si="5"/>
        <v>0</v>
      </c>
      <c r="O26" s="12"/>
      <c r="P26" s="7">
        <f t="shared" si="10"/>
        <v>0</v>
      </c>
      <c r="Q26" s="12"/>
      <c r="R26" s="7">
        <f t="shared" si="7"/>
        <v>0</v>
      </c>
      <c r="S26" s="7">
        <f t="shared" si="8"/>
        <v>0</v>
      </c>
      <c r="T26" s="158">
        <f t="shared" si="9"/>
        <v>0</v>
      </c>
    </row>
    <row r="27" spans="1:20" x14ac:dyDescent="0.25">
      <c r="A27" s="10">
        <v>21</v>
      </c>
      <c r="B27" s="11" t="str">
        <f>'PS - QUADRA'!B1513</f>
        <v>FOSSAS, FILTROS, CAIXAS E SUMIDOUROS</v>
      </c>
      <c r="C27" s="7">
        <f>'PS - QUADRA'!G1543</f>
        <v>0</v>
      </c>
      <c r="D27" s="8" t="e">
        <f t="shared" si="0"/>
        <v>#DIV/0!</v>
      </c>
      <c r="E27" s="12"/>
      <c r="F27" s="7">
        <f t="shared" si="1"/>
        <v>0</v>
      </c>
      <c r="G27" s="12"/>
      <c r="H27" s="7">
        <f t="shared" si="2"/>
        <v>0</v>
      </c>
      <c r="I27" s="12"/>
      <c r="J27" s="7">
        <f t="shared" si="3"/>
        <v>0</v>
      </c>
      <c r="K27" s="12"/>
      <c r="L27" s="7">
        <f t="shared" si="4"/>
        <v>0</v>
      </c>
      <c r="M27" s="12"/>
      <c r="N27" s="7">
        <f t="shared" si="5"/>
        <v>0</v>
      </c>
      <c r="O27" s="12"/>
      <c r="P27" s="7">
        <f t="shared" si="10"/>
        <v>0</v>
      </c>
      <c r="Q27" s="12"/>
      <c r="R27" s="7">
        <f t="shared" si="7"/>
        <v>0</v>
      </c>
      <c r="S27" s="7">
        <f t="shared" si="8"/>
        <v>0</v>
      </c>
      <c r="T27" s="158">
        <f t="shared" si="9"/>
        <v>0</v>
      </c>
    </row>
    <row r="28" spans="1:20" x14ac:dyDescent="0.25">
      <c r="A28" s="5">
        <v>23</v>
      </c>
      <c r="B28" s="11" t="str">
        <f>'PS - QUADRA'!B1544</f>
        <v>LIMPEZA</v>
      </c>
      <c r="C28" s="7">
        <f>'PS - QUADRA'!G1561</f>
        <v>0</v>
      </c>
      <c r="D28" s="8" t="e">
        <f t="shared" si="0"/>
        <v>#DIV/0!</v>
      </c>
      <c r="E28" s="12"/>
      <c r="F28" s="7">
        <f t="shared" si="1"/>
        <v>0</v>
      </c>
      <c r="G28" s="12"/>
      <c r="H28" s="7">
        <f t="shared" si="2"/>
        <v>0</v>
      </c>
      <c r="I28" s="12"/>
      <c r="J28" s="7">
        <f t="shared" si="3"/>
        <v>0</v>
      </c>
      <c r="K28" s="12">
        <v>1</v>
      </c>
      <c r="L28" s="7">
        <f t="shared" si="4"/>
        <v>0</v>
      </c>
      <c r="M28" s="12"/>
      <c r="N28" s="7">
        <f t="shared" si="5"/>
        <v>0</v>
      </c>
      <c r="O28" s="12"/>
      <c r="P28" s="7">
        <f t="shared" si="10"/>
        <v>0</v>
      </c>
      <c r="Q28" s="12"/>
      <c r="R28" s="7">
        <f t="shared" si="7"/>
        <v>0</v>
      </c>
      <c r="S28" s="7">
        <f t="shared" si="8"/>
        <v>0</v>
      </c>
      <c r="T28" s="158">
        <f t="shared" si="9"/>
        <v>0</v>
      </c>
    </row>
    <row r="29" spans="1:20" x14ac:dyDescent="0.25">
      <c r="A29" s="5">
        <v>24</v>
      </c>
      <c r="B29" s="11" t="str">
        <f>'PS - QUADRA'!B1562</f>
        <v>LEVANTAMENTOS, E PROJETOS</v>
      </c>
      <c r="C29" s="7">
        <f>'PS - QUADRA'!G1631</f>
        <v>0</v>
      </c>
      <c r="D29" s="8" t="e">
        <f t="shared" si="0"/>
        <v>#DIV/0!</v>
      </c>
      <c r="E29" s="12"/>
      <c r="F29" s="7">
        <f t="shared" si="1"/>
        <v>0</v>
      </c>
      <c r="G29" s="12"/>
      <c r="H29" s="7">
        <f t="shared" si="2"/>
        <v>0</v>
      </c>
      <c r="I29" s="12"/>
      <c r="J29" s="7">
        <f t="shared" si="3"/>
        <v>0</v>
      </c>
      <c r="K29" s="12"/>
      <c r="L29" s="7">
        <f t="shared" si="4"/>
        <v>0</v>
      </c>
      <c r="M29" s="12"/>
      <c r="N29" s="7">
        <f t="shared" si="5"/>
        <v>0</v>
      </c>
      <c r="O29" s="12"/>
      <c r="P29" s="7">
        <f t="shared" si="10"/>
        <v>0</v>
      </c>
      <c r="Q29" s="12"/>
      <c r="R29" s="7">
        <f t="shared" si="7"/>
        <v>0</v>
      </c>
      <c r="S29" s="7">
        <f t="shared" si="8"/>
        <v>0</v>
      </c>
      <c r="T29" s="158">
        <f t="shared" si="9"/>
        <v>0</v>
      </c>
    </row>
    <row r="30" spans="1:20" x14ac:dyDescent="0.25">
      <c r="A30" s="5">
        <v>25</v>
      </c>
      <c r="B30" s="11" t="str">
        <f>'PS - QUADRA'!B1632</f>
        <v>DETECÇÃO, COMBATE E PREVENÇÃO A INCÊNDIO</v>
      </c>
      <c r="C30" s="7">
        <f>'PS - QUADRA'!G1798</f>
        <v>0</v>
      </c>
      <c r="D30" s="8" t="e">
        <f t="shared" si="0"/>
        <v>#DIV/0!</v>
      </c>
      <c r="E30" s="12"/>
      <c r="F30" s="7">
        <f t="shared" si="1"/>
        <v>0</v>
      </c>
      <c r="G30" s="12"/>
      <c r="H30" s="7">
        <f t="shared" si="2"/>
        <v>0</v>
      </c>
      <c r="I30" s="12"/>
      <c r="J30" s="7">
        <f t="shared" si="3"/>
        <v>0</v>
      </c>
      <c r="K30" s="12">
        <v>1</v>
      </c>
      <c r="L30" s="7">
        <f t="shared" si="4"/>
        <v>0</v>
      </c>
      <c r="M30" s="12"/>
      <c r="N30" s="7">
        <f t="shared" si="5"/>
        <v>0</v>
      </c>
      <c r="O30" s="12"/>
      <c r="P30" s="7">
        <f t="shared" si="10"/>
        <v>0</v>
      </c>
      <c r="Q30" s="12"/>
      <c r="R30" s="7">
        <f t="shared" si="7"/>
        <v>0</v>
      </c>
      <c r="S30" s="7">
        <f t="shared" si="8"/>
        <v>0</v>
      </c>
      <c r="T30" s="158">
        <f t="shared" si="9"/>
        <v>0</v>
      </c>
    </row>
    <row r="31" spans="1:20" x14ac:dyDescent="0.25">
      <c r="A31" s="5">
        <v>26</v>
      </c>
      <c r="B31" s="11" t="str">
        <f>'PS - QUADRA'!B1799</f>
        <v>OUTROS</v>
      </c>
      <c r="C31" s="7">
        <f>'PS - QUADRA'!G1806</f>
        <v>0</v>
      </c>
      <c r="D31" s="8" t="e">
        <f t="shared" si="0"/>
        <v>#DIV/0!</v>
      </c>
      <c r="E31" s="12"/>
      <c r="F31" s="7">
        <f t="shared" si="1"/>
        <v>0</v>
      </c>
      <c r="G31" s="12"/>
      <c r="H31" s="7">
        <f t="shared" si="2"/>
        <v>0</v>
      </c>
      <c r="I31" s="12"/>
      <c r="J31" s="7">
        <f t="shared" si="3"/>
        <v>0</v>
      </c>
      <c r="K31" s="12">
        <v>1</v>
      </c>
      <c r="L31" s="7">
        <f t="shared" si="4"/>
        <v>0</v>
      </c>
      <c r="M31" s="12"/>
      <c r="N31" s="7">
        <f t="shared" si="5"/>
        <v>0</v>
      </c>
      <c r="O31" s="12"/>
      <c r="P31" s="7">
        <f t="shared" si="10"/>
        <v>0</v>
      </c>
      <c r="Q31" s="12"/>
      <c r="R31" s="7">
        <f t="shared" si="7"/>
        <v>0</v>
      </c>
      <c r="S31" s="7">
        <f t="shared" si="8"/>
        <v>0</v>
      </c>
      <c r="T31" s="158">
        <f t="shared" si="9"/>
        <v>0</v>
      </c>
    </row>
    <row r="32" spans="1:20" ht="15.75" x14ac:dyDescent="0.25">
      <c r="A32" s="277" t="s">
        <v>1838</v>
      </c>
      <c r="B32" s="277"/>
      <c r="C32" s="14"/>
      <c r="D32" s="15"/>
      <c r="E32" s="12" t="e">
        <f>F32/C33</f>
        <v>#DIV/0!</v>
      </c>
      <c r="F32" s="14">
        <f>SUM(F7:F31)</f>
        <v>0</v>
      </c>
      <c r="G32" s="15" t="e">
        <f>H32/C33</f>
        <v>#DIV/0!</v>
      </c>
      <c r="H32" s="14">
        <f>SUM(H7:H31)</f>
        <v>0</v>
      </c>
      <c r="I32" s="15" t="e">
        <f>J32/C33</f>
        <v>#DIV/0!</v>
      </c>
      <c r="J32" s="14">
        <f>SUM(J7:J31)</f>
        <v>0</v>
      </c>
      <c r="K32" s="15" t="e">
        <f>L32/C33</f>
        <v>#DIV/0!</v>
      </c>
      <c r="L32" s="14">
        <f>SUM(L7:L31)</f>
        <v>0</v>
      </c>
      <c r="M32" s="15" t="e">
        <f>N32/C33</f>
        <v>#DIV/0!</v>
      </c>
      <c r="N32" s="14">
        <f>SUM(N7:N31)</f>
        <v>0</v>
      </c>
      <c r="O32" s="15" t="e">
        <f>P32/C33</f>
        <v>#DIV/0!</v>
      </c>
      <c r="P32" s="14">
        <f>SUM(P7:P31)</f>
        <v>0</v>
      </c>
      <c r="Q32" s="15" t="e">
        <f>R32/C33</f>
        <v>#DIV/0!</v>
      </c>
      <c r="R32" s="14">
        <f>SUM(R7:R31)</f>
        <v>0</v>
      </c>
      <c r="S32" s="7">
        <f t="shared" si="8"/>
        <v>0</v>
      </c>
    </row>
    <row r="33" spans="1:19" ht="15.75" x14ac:dyDescent="0.25">
      <c r="A33" s="277" t="s">
        <v>1839</v>
      </c>
      <c r="B33" s="277"/>
      <c r="C33" s="16">
        <f>SUM(C7:C31)</f>
        <v>0</v>
      </c>
      <c r="D33" s="17" t="e">
        <f>SUM(D7:D32)</f>
        <v>#DIV/0!</v>
      </c>
      <c r="E33" s="12" t="e">
        <f>F33/C33</f>
        <v>#DIV/0!</v>
      </c>
      <c r="F33" s="14">
        <f>F32</f>
        <v>0</v>
      </c>
      <c r="G33" s="12" t="e">
        <f>H33/C33</f>
        <v>#DIV/0!</v>
      </c>
      <c r="H33" s="14">
        <f>F33+H32</f>
        <v>0</v>
      </c>
      <c r="I33" s="12" t="e">
        <f>J33/C33</f>
        <v>#DIV/0!</v>
      </c>
      <c r="J33" s="14">
        <f>H33+J32</f>
        <v>0</v>
      </c>
      <c r="K33" s="12" t="e">
        <f>L33/C33</f>
        <v>#DIV/0!</v>
      </c>
      <c r="L33" s="14">
        <f>J33+L32</f>
        <v>0</v>
      </c>
      <c r="M33" s="12" t="e">
        <f>N33/C33</f>
        <v>#DIV/0!</v>
      </c>
      <c r="N33" s="14">
        <f>L33+N32</f>
        <v>0</v>
      </c>
      <c r="O33" s="18" t="e">
        <f>P33/C33</f>
        <v>#DIV/0!</v>
      </c>
      <c r="P33" s="14">
        <f>N33+P32</f>
        <v>0</v>
      </c>
      <c r="Q33" s="18" t="e">
        <f>R33/C33</f>
        <v>#DIV/0!</v>
      </c>
      <c r="R33" s="14">
        <f>P33+R32</f>
        <v>0</v>
      </c>
      <c r="S33" s="16">
        <f>S32</f>
        <v>0</v>
      </c>
    </row>
    <row r="34" spans="1:19" ht="18" customHeight="1" x14ac:dyDescent="0.25">
      <c r="A34" s="278" t="str">
        <f>'PS - QUADRA'!A1812</f>
        <v xml:space="preserve">LOCAL / DATA: </v>
      </c>
      <c r="B34" s="279"/>
      <c r="C34" s="279"/>
      <c r="D34" s="279"/>
      <c r="E34" s="279"/>
      <c r="F34" s="279"/>
      <c r="G34" s="279"/>
      <c r="H34" s="279"/>
      <c r="I34" s="279"/>
      <c r="J34" s="279"/>
      <c r="K34" s="279"/>
      <c r="L34" s="279"/>
      <c r="M34" s="279"/>
      <c r="N34" s="279"/>
      <c r="O34" s="279"/>
      <c r="P34" s="279"/>
      <c r="Q34" s="279"/>
      <c r="R34" s="279"/>
      <c r="S34" s="280"/>
    </row>
    <row r="35" spans="1:19" ht="75" customHeight="1" x14ac:dyDescent="0.25">
      <c r="A35" s="278" t="str">
        <f>'PS - QUADRA'!A1813</f>
        <v xml:space="preserve">Nome do técnico responsável pela elaboração da planilha:                            </v>
      </c>
      <c r="B35" s="279"/>
      <c r="C35" s="279"/>
      <c r="D35" s="279"/>
      <c r="E35" s="279"/>
      <c r="F35" s="279"/>
      <c r="G35" s="279"/>
      <c r="H35" s="279"/>
      <c r="I35" s="279"/>
      <c r="J35" s="279"/>
      <c r="K35" s="279"/>
      <c r="L35" s="279"/>
      <c r="M35" s="279"/>
      <c r="N35" s="279"/>
      <c r="O35" s="279"/>
      <c r="P35" s="279"/>
      <c r="Q35" s="279"/>
      <c r="R35" s="279"/>
      <c r="S35" s="280"/>
    </row>
    <row r="36" spans="1:19" ht="75" customHeight="1" x14ac:dyDescent="0.25">
      <c r="A36" s="278" t="str">
        <f>'PS - QUADRA'!A1814</f>
        <v xml:space="preserve">REPRESENTANTE LEGAL: </v>
      </c>
      <c r="B36" s="279"/>
      <c r="C36" s="279"/>
      <c r="D36" s="279"/>
      <c r="E36" s="279"/>
      <c r="F36" s="279"/>
      <c r="G36" s="279"/>
      <c r="H36" s="279"/>
      <c r="I36" s="279"/>
      <c r="J36" s="279"/>
      <c r="K36" s="279"/>
      <c r="L36" s="279"/>
      <c r="M36" s="279"/>
      <c r="N36" s="279"/>
      <c r="O36" s="279"/>
      <c r="P36" s="279"/>
      <c r="Q36" s="279"/>
      <c r="R36" s="279"/>
      <c r="S36" s="280"/>
    </row>
    <row r="37" spans="1:19" x14ac:dyDescent="0.25">
      <c r="S37" s="158">
        <f>C33-S33</f>
        <v>0</v>
      </c>
    </row>
    <row r="38" spans="1:19" x14ac:dyDescent="0.25">
      <c r="C38" s="158">
        <f>C33-'PS - QUADRA'!G1905</f>
        <v>0</v>
      </c>
    </row>
  </sheetData>
  <mergeCells count="23">
    <mergeCell ref="A32:B32"/>
    <mergeCell ref="A33:B33"/>
    <mergeCell ref="A34:S34"/>
    <mergeCell ref="A35:S35"/>
    <mergeCell ref="A36:S36"/>
    <mergeCell ref="S5:S6"/>
    <mergeCell ref="A5:A6"/>
    <mergeCell ref="B5:B6"/>
    <mergeCell ref="C5:C6"/>
    <mergeCell ref="D5:D6"/>
    <mergeCell ref="E5:F5"/>
    <mergeCell ref="G5:H5"/>
    <mergeCell ref="I5:J5"/>
    <mergeCell ref="K5:L5"/>
    <mergeCell ref="M5:N5"/>
    <mergeCell ref="O5:P5"/>
    <mergeCell ref="Q5:R5"/>
    <mergeCell ref="B4:S4"/>
    <mergeCell ref="A1:S1"/>
    <mergeCell ref="B2:H2"/>
    <mergeCell ref="I2:S2"/>
    <mergeCell ref="B3:H3"/>
    <mergeCell ref="I3:S3"/>
  </mergeCells>
  <printOptions horizontalCentered="1"/>
  <pageMargins left="0.39370078740157483" right="0.19685039370078741" top="1.1811023622047245" bottom="0.19685039370078741" header="0.11811023622047245" footer="9.8425196850393706E-2"/>
  <pageSetup paperSize="9" scale="5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0"/>
  <sheetViews>
    <sheetView view="pageBreakPreview" topLeftCell="A4" zoomScaleNormal="100" zoomScaleSheetLayoutView="100" workbookViewId="0">
      <selection activeCell="H1911" sqref="H1911"/>
    </sheetView>
  </sheetViews>
  <sheetFormatPr defaultColWidth="9.140625" defaultRowHeight="15" x14ac:dyDescent="0.25"/>
  <cols>
    <col min="1" max="1" width="5.7109375" customWidth="1"/>
    <col min="2" max="2" width="50.7109375" customWidth="1"/>
    <col min="3" max="4" width="13.7109375" customWidth="1"/>
    <col min="5" max="5" width="8.7109375" customWidth="1"/>
    <col min="6" max="6" width="11.7109375" customWidth="1"/>
    <col min="7" max="7" width="8.7109375" customWidth="1"/>
    <col min="8" max="8" width="11.7109375" customWidth="1"/>
    <col min="9" max="9" width="8.7109375" customWidth="1"/>
    <col min="10" max="10" width="11.7109375" customWidth="1"/>
    <col min="11" max="11" width="8.7109375" customWidth="1"/>
    <col min="12" max="12" width="11.7109375" customWidth="1"/>
    <col min="13" max="13" width="8.7109375" customWidth="1"/>
    <col min="14" max="14" width="11.7109375" customWidth="1"/>
    <col min="15" max="15" width="8.7109375" customWidth="1"/>
    <col min="16" max="16" width="11.7109375" customWidth="1"/>
    <col min="17" max="17" width="8.7109375" customWidth="1"/>
    <col min="18" max="18" width="13.7109375" customWidth="1"/>
    <col min="19" max="19" width="14.7109375" customWidth="1"/>
    <col min="21" max="21" width="14" bestFit="1" customWidth="1"/>
  </cols>
  <sheetData>
    <row r="1" spans="1:21" ht="18" x14ac:dyDescent="0.25">
      <c r="A1" s="267" t="s">
        <v>1825</v>
      </c>
      <c r="B1" s="268"/>
      <c r="C1" s="268"/>
      <c r="D1" s="268"/>
      <c r="E1" s="268"/>
      <c r="F1" s="268"/>
      <c r="G1" s="268"/>
      <c r="H1" s="268"/>
      <c r="I1" s="268"/>
      <c r="J1" s="268"/>
      <c r="K1" s="268"/>
      <c r="L1" s="268"/>
      <c r="M1" s="268"/>
      <c r="N1" s="268"/>
      <c r="O1" s="268"/>
      <c r="P1" s="268"/>
      <c r="Q1" s="268"/>
      <c r="R1" s="268"/>
      <c r="S1" s="269"/>
    </row>
    <row r="2" spans="1:21" ht="15.6" x14ac:dyDescent="0.3">
      <c r="A2" s="1"/>
      <c r="B2" s="299" t="str">
        <f>'PS - ESCOLA'!A3</f>
        <v xml:space="preserve">ESCOLA ESTADUAL / MUNICIPAL:     MORADA NOVA                                                                                                                    </v>
      </c>
      <c r="C2" s="300"/>
      <c r="D2" s="300"/>
      <c r="E2" s="300"/>
      <c r="F2" s="300"/>
      <c r="G2" s="300"/>
      <c r="H2" s="301"/>
      <c r="I2" s="299" t="str">
        <f>'CFF - ESCOLA'!I2:S2</f>
        <v>SRE:</v>
      </c>
      <c r="J2" s="300"/>
      <c r="K2" s="300"/>
      <c r="L2" s="300"/>
      <c r="M2" s="300"/>
      <c r="N2" s="300"/>
      <c r="O2" s="300"/>
      <c r="P2" s="300"/>
      <c r="Q2" s="300"/>
      <c r="R2" s="300"/>
      <c r="S2" s="301"/>
    </row>
    <row r="3" spans="1:21" ht="15.6" x14ac:dyDescent="0.3">
      <c r="A3" s="1"/>
      <c r="B3" s="302" t="str">
        <f>'PS - ESCOLA'!A4</f>
        <v xml:space="preserve">MUNICÍPIO :          PATROCÍNIO-MG                                                                                                                                               </v>
      </c>
      <c r="C3" s="300"/>
      <c r="D3" s="300"/>
      <c r="E3" s="300"/>
      <c r="F3" s="300"/>
      <c r="G3" s="300"/>
      <c r="H3" s="301"/>
      <c r="I3" s="299" t="str">
        <f>'CFF - ESCOLA'!I3:S3</f>
        <v>ENDEREÇO: ENTRONCAMENTO DA AVENIDA DOS JACARANDÁS COM AVENIDA DAS ACÁCIAS - BAIRRO MORADA NOVA</v>
      </c>
      <c r="J3" s="300"/>
      <c r="K3" s="300"/>
      <c r="L3" s="300"/>
      <c r="M3" s="300"/>
      <c r="N3" s="300"/>
      <c r="O3" s="300"/>
      <c r="P3" s="300"/>
      <c r="Q3" s="300"/>
      <c r="R3" s="300"/>
      <c r="S3" s="301"/>
    </row>
    <row r="4" spans="1:21" ht="15.6" x14ac:dyDescent="0.3">
      <c r="A4" s="2"/>
      <c r="B4" s="299" t="str">
        <f>CONCATENATE('PS - ESCOLA'!E4," ",'PS - ESCOLA'!F4," e ",'PS - QUADRA'!F4)</f>
        <v>SERVIÇOS: CONSTRUÇÃO DE ESCOLA NOVA e CONSTRUÇÃO DE QUADRA</v>
      </c>
      <c r="C4" s="300"/>
      <c r="D4" s="300"/>
      <c r="E4" s="300"/>
      <c r="F4" s="300"/>
      <c r="G4" s="300"/>
      <c r="H4" s="300"/>
      <c r="I4" s="300"/>
      <c r="J4" s="300"/>
      <c r="K4" s="300"/>
      <c r="L4" s="300"/>
      <c r="M4" s="300"/>
      <c r="N4" s="300"/>
      <c r="O4" s="300"/>
      <c r="P4" s="300"/>
      <c r="Q4" s="300"/>
      <c r="R4" s="300"/>
      <c r="S4" s="301"/>
    </row>
    <row r="5" spans="1:21" x14ac:dyDescent="0.25">
      <c r="A5" s="271" t="s">
        <v>5</v>
      </c>
      <c r="B5" s="272" t="s">
        <v>6</v>
      </c>
      <c r="C5" s="273" t="s">
        <v>1827</v>
      </c>
      <c r="D5" s="275" t="s">
        <v>1828</v>
      </c>
      <c r="E5" s="272" t="s">
        <v>1829</v>
      </c>
      <c r="F5" s="272"/>
      <c r="G5" s="272" t="s">
        <v>1830</v>
      </c>
      <c r="H5" s="272"/>
      <c r="I5" s="272" t="s">
        <v>1831</v>
      </c>
      <c r="J5" s="272"/>
      <c r="K5" s="272" t="s">
        <v>1832</v>
      </c>
      <c r="L5" s="272"/>
      <c r="M5" s="272" t="s">
        <v>1833</v>
      </c>
      <c r="N5" s="272"/>
      <c r="O5" s="272" t="s">
        <v>1834</v>
      </c>
      <c r="P5" s="272"/>
      <c r="Q5" s="272" t="s">
        <v>1905</v>
      </c>
      <c r="R5" s="272"/>
      <c r="S5" s="276" t="s">
        <v>1835</v>
      </c>
    </row>
    <row r="6" spans="1:21" ht="26.1" customHeight="1" x14ac:dyDescent="0.25">
      <c r="A6" s="271"/>
      <c r="B6" s="272"/>
      <c r="C6" s="274"/>
      <c r="D6" s="275"/>
      <c r="E6" s="3" t="s">
        <v>1836</v>
      </c>
      <c r="F6" s="4" t="s">
        <v>1837</v>
      </c>
      <c r="G6" s="3" t="s">
        <v>1836</v>
      </c>
      <c r="H6" s="4" t="s">
        <v>1837</v>
      </c>
      <c r="I6" s="3" t="s">
        <v>1836</v>
      </c>
      <c r="J6" s="4" t="s">
        <v>1837</v>
      </c>
      <c r="K6" s="3" t="s">
        <v>1836</v>
      </c>
      <c r="L6" s="4" t="s">
        <v>1837</v>
      </c>
      <c r="M6" s="3" t="s">
        <v>1836</v>
      </c>
      <c r="N6" s="4" t="s">
        <v>1837</v>
      </c>
      <c r="O6" s="3" t="s">
        <v>1836</v>
      </c>
      <c r="P6" s="4" t="s">
        <v>1837</v>
      </c>
      <c r="Q6" s="3" t="s">
        <v>1836</v>
      </c>
      <c r="R6" s="4" t="s">
        <v>1837</v>
      </c>
      <c r="S6" s="276"/>
    </row>
    <row r="7" spans="1:21" ht="14.45" x14ac:dyDescent="0.3">
      <c r="A7" s="5">
        <v>1</v>
      </c>
      <c r="B7" s="6" t="str">
        <f>'CFF - ESCOLA'!B7</f>
        <v>INSTALAÇÃO DOS SERVIÇOS DE ENGENHARIA</v>
      </c>
      <c r="C7" s="7">
        <f>'CFF - ESCOLA'!C7+'CFF - QUADRA'!C7</f>
        <v>160125.42151071003</v>
      </c>
      <c r="D7" s="8">
        <f t="shared" ref="D7:D31" si="0">C7/$C$33</f>
        <v>1.6636885975023982E-2</v>
      </c>
      <c r="E7" s="9">
        <f>IF(F7=0," ",F7/$C7)</f>
        <v>1</v>
      </c>
      <c r="F7" s="7">
        <f>'CFF - ESCOLA'!F7+'CFF - QUADRA'!F7</f>
        <v>160125.42151071003</v>
      </c>
      <c r="G7" s="9" t="str">
        <f>IF(H7=0," ",H7/$C7)</f>
        <v xml:space="preserve"> </v>
      </c>
      <c r="H7" s="7">
        <f>'CFF - ESCOLA'!H7+'CFF - QUADRA'!H7</f>
        <v>0</v>
      </c>
      <c r="I7" s="9" t="str">
        <f t="shared" ref="I7:I31" si="1">IF(J7=0," ",J7/$C7)</f>
        <v xml:space="preserve"> </v>
      </c>
      <c r="J7" s="7">
        <f>'CFF - ESCOLA'!J7+'CFF - QUADRA'!J7</f>
        <v>0</v>
      </c>
      <c r="K7" s="9" t="str">
        <f t="shared" ref="K7:K31" si="2">IF(L7=0," ",L7/$C7)</f>
        <v xml:space="preserve"> </v>
      </c>
      <c r="L7" s="7">
        <f>'CFF - ESCOLA'!L7+'CFF - QUADRA'!L7</f>
        <v>0</v>
      </c>
      <c r="M7" s="9" t="str">
        <f t="shared" ref="M7:M31" si="3">IF(N7=0," ",N7/$C7)</f>
        <v xml:space="preserve"> </v>
      </c>
      <c r="N7" s="7">
        <f>'CFF - ESCOLA'!N7+'CFF - QUADRA'!N7</f>
        <v>0</v>
      </c>
      <c r="O7" s="9" t="str">
        <f t="shared" ref="O7:O31" si="4">IF(P7=0," ",P7/$C7)</f>
        <v xml:space="preserve"> </v>
      </c>
      <c r="P7" s="7">
        <f>'CFF - ESCOLA'!P7+'CFF - QUADRA'!P7</f>
        <v>0</v>
      </c>
      <c r="Q7" s="9" t="str">
        <f t="shared" ref="Q7:Q31" si="5">IF(R7=0," ",R7/$C7)</f>
        <v xml:space="preserve"> </v>
      </c>
      <c r="R7" s="7">
        <f>'CFF - ESCOLA'!R7+'CFF - QUADRA'!R7</f>
        <v>0</v>
      </c>
      <c r="S7" s="7">
        <f>F7+H7+J7+L7+N7+P7+R7</f>
        <v>160125.42151071003</v>
      </c>
      <c r="T7" s="158">
        <f>S7-C7</f>
        <v>0</v>
      </c>
      <c r="U7" s="236"/>
    </row>
    <row r="8" spans="1:21" ht="14.45" x14ac:dyDescent="0.3">
      <c r="A8" s="10">
        <v>2</v>
      </c>
      <c r="B8" s="6" t="str">
        <f>'CFF - ESCOLA'!B8</f>
        <v>DEMOLIÇÕES E REMOÇÕES</v>
      </c>
      <c r="C8" s="7">
        <f>'CFF - ESCOLA'!C8+'CFF - QUADRA'!C8</f>
        <v>0</v>
      </c>
      <c r="D8" s="8">
        <f t="shared" si="0"/>
        <v>0</v>
      </c>
      <c r="E8" s="9" t="str">
        <f t="shared" ref="E8:G31" si="6">IF(F8=0," ",F8/$C8)</f>
        <v xml:space="preserve"> </v>
      </c>
      <c r="F8" s="7">
        <f>'CFF - ESCOLA'!F8+'CFF - QUADRA'!F8</f>
        <v>0</v>
      </c>
      <c r="G8" s="9" t="str">
        <f t="shared" si="6"/>
        <v xml:space="preserve"> </v>
      </c>
      <c r="H8" s="7">
        <f>'CFF - ESCOLA'!H8+'CFF - QUADRA'!H8</f>
        <v>0</v>
      </c>
      <c r="I8" s="9" t="str">
        <f t="shared" si="1"/>
        <v xml:space="preserve"> </v>
      </c>
      <c r="J8" s="7">
        <f>'CFF - ESCOLA'!J8+'CFF - QUADRA'!J8</f>
        <v>0</v>
      </c>
      <c r="K8" s="9" t="str">
        <f t="shared" si="2"/>
        <v xml:space="preserve"> </v>
      </c>
      <c r="L8" s="7">
        <f>'CFF - ESCOLA'!L8+'CFF - QUADRA'!L8</f>
        <v>0</v>
      </c>
      <c r="M8" s="9" t="str">
        <f t="shared" si="3"/>
        <v xml:space="preserve"> </v>
      </c>
      <c r="N8" s="7">
        <f>'CFF - ESCOLA'!N8+'CFF - QUADRA'!N8</f>
        <v>0</v>
      </c>
      <c r="O8" s="9" t="str">
        <f t="shared" si="4"/>
        <v xml:space="preserve"> </v>
      </c>
      <c r="P8" s="7">
        <f>'CFF - ESCOLA'!P8+'CFF - QUADRA'!P8</f>
        <v>0</v>
      </c>
      <c r="Q8" s="9" t="str">
        <f t="shared" si="5"/>
        <v xml:space="preserve"> </v>
      </c>
      <c r="R8" s="7">
        <f>'CFF - ESCOLA'!R8+'CFF - QUADRA'!R8</f>
        <v>0</v>
      </c>
      <c r="S8" s="7">
        <f t="shared" ref="S8:S32" si="7">F8+H8+J8+L8+N8+P8+R8</f>
        <v>0</v>
      </c>
      <c r="T8" s="158">
        <f t="shared" ref="T8:T31" si="8">S8-C8</f>
        <v>0</v>
      </c>
      <c r="U8" s="236"/>
    </row>
    <row r="9" spans="1:21" ht="14.45" x14ac:dyDescent="0.3">
      <c r="A9" s="5">
        <v>3</v>
      </c>
      <c r="B9" s="6" t="str">
        <f>'CFF - ESCOLA'!B9</f>
        <v>TRABALHOS EM TERRA</v>
      </c>
      <c r="C9" s="7">
        <f>'CFF - ESCOLA'!C9+'CFF - QUADRA'!C9</f>
        <v>271742.73466212006</v>
      </c>
      <c r="D9" s="8">
        <f t="shared" si="0"/>
        <v>2.8233823514478638E-2</v>
      </c>
      <c r="E9" s="9">
        <f t="shared" si="6"/>
        <v>1</v>
      </c>
      <c r="F9" s="7">
        <f>'CFF - ESCOLA'!F9+'CFF - QUADRA'!F9</f>
        <v>271742.73466212006</v>
      </c>
      <c r="G9" s="9" t="str">
        <f t="shared" si="6"/>
        <v xml:space="preserve"> </v>
      </c>
      <c r="H9" s="7">
        <f>'CFF - ESCOLA'!H9+'CFF - QUADRA'!H9</f>
        <v>0</v>
      </c>
      <c r="I9" s="9" t="str">
        <f t="shared" si="1"/>
        <v xml:space="preserve"> </v>
      </c>
      <c r="J9" s="7">
        <f>'CFF - ESCOLA'!J9+'CFF - QUADRA'!J9</f>
        <v>0</v>
      </c>
      <c r="K9" s="9" t="str">
        <f t="shared" si="2"/>
        <v xml:space="preserve"> </v>
      </c>
      <c r="L9" s="7">
        <f>'CFF - ESCOLA'!L9+'CFF - QUADRA'!L9</f>
        <v>0</v>
      </c>
      <c r="M9" s="9" t="str">
        <f t="shared" si="3"/>
        <v xml:space="preserve"> </v>
      </c>
      <c r="N9" s="7">
        <f>'CFF - ESCOLA'!N9+'CFF - QUADRA'!N9</f>
        <v>0</v>
      </c>
      <c r="O9" s="9" t="str">
        <f t="shared" si="4"/>
        <v xml:space="preserve"> </v>
      </c>
      <c r="P9" s="7">
        <f>'CFF - ESCOLA'!P9+'CFF - QUADRA'!P9</f>
        <v>0</v>
      </c>
      <c r="Q9" s="9" t="str">
        <f t="shared" si="5"/>
        <v xml:space="preserve"> </v>
      </c>
      <c r="R9" s="7">
        <f>'CFF - ESCOLA'!R9+'CFF - QUADRA'!R9</f>
        <v>0</v>
      </c>
      <c r="S9" s="7">
        <f t="shared" si="7"/>
        <v>271742.73466212006</v>
      </c>
      <c r="T9" s="158">
        <f t="shared" si="8"/>
        <v>0</v>
      </c>
      <c r="U9" s="236"/>
    </row>
    <row r="10" spans="1:21" ht="14.45" x14ac:dyDescent="0.3">
      <c r="A10" s="10">
        <v>4</v>
      </c>
      <c r="B10" s="6" t="str">
        <f>'CFF - ESCOLA'!B10</f>
        <v>SONDAGEM, FUNDAÇÕES, MUROS E CONTENÇÕES</v>
      </c>
      <c r="C10" s="7">
        <f>'CFF - ESCOLA'!C10+'CFF - QUADRA'!C10</f>
        <v>974765.89757997007</v>
      </c>
      <c r="D10" s="8">
        <f t="shared" si="0"/>
        <v>0.10127729212125874</v>
      </c>
      <c r="E10" s="9">
        <f t="shared" si="6"/>
        <v>0.65</v>
      </c>
      <c r="F10" s="7">
        <f>'CFF - ESCOLA'!F10+'CFF - QUADRA'!F10</f>
        <v>633597.83342698053</v>
      </c>
      <c r="G10" s="9">
        <f t="shared" si="6"/>
        <v>0.35</v>
      </c>
      <c r="H10" s="7">
        <f>'CFF - ESCOLA'!H10+'CFF - QUADRA'!H10</f>
        <v>341168.06415298948</v>
      </c>
      <c r="I10" s="9" t="str">
        <f t="shared" si="1"/>
        <v xml:space="preserve"> </v>
      </c>
      <c r="J10" s="7">
        <f>'CFF - ESCOLA'!J10+'CFF - QUADRA'!J10</f>
        <v>0</v>
      </c>
      <c r="K10" s="9" t="str">
        <f t="shared" si="2"/>
        <v xml:space="preserve"> </v>
      </c>
      <c r="L10" s="7">
        <f>'CFF - ESCOLA'!L10+'CFF - QUADRA'!L10</f>
        <v>0</v>
      </c>
      <c r="M10" s="9" t="str">
        <f t="shared" si="3"/>
        <v xml:space="preserve"> </v>
      </c>
      <c r="N10" s="7">
        <f>'CFF - ESCOLA'!N10+'CFF - QUADRA'!N10</f>
        <v>0</v>
      </c>
      <c r="O10" s="9" t="str">
        <f t="shared" si="4"/>
        <v xml:space="preserve"> </v>
      </c>
      <c r="P10" s="7">
        <f>'CFF - ESCOLA'!P10+'CFF - QUADRA'!P10</f>
        <v>0</v>
      </c>
      <c r="Q10" s="9" t="str">
        <f t="shared" si="5"/>
        <v xml:space="preserve"> </v>
      </c>
      <c r="R10" s="7">
        <f>'CFF - ESCOLA'!R10+'CFF - QUADRA'!R10</f>
        <v>0</v>
      </c>
      <c r="S10" s="7">
        <f t="shared" si="7"/>
        <v>974765.89757997007</v>
      </c>
      <c r="T10" s="158">
        <f t="shared" si="8"/>
        <v>0</v>
      </c>
      <c r="U10" s="236"/>
    </row>
    <row r="11" spans="1:21" ht="14.45" x14ac:dyDescent="0.3">
      <c r="A11" s="5">
        <v>5</v>
      </c>
      <c r="B11" s="6" t="str">
        <f>'CFF - ESCOLA'!B11</f>
        <v>SUPERESTRUTURA</v>
      </c>
      <c r="C11" s="7">
        <f>'CFF - ESCOLA'!C11+'CFF - QUADRA'!C11</f>
        <v>1310832.6550953302</v>
      </c>
      <c r="D11" s="8">
        <f t="shared" si="0"/>
        <v>0.1361943232336803</v>
      </c>
      <c r="E11" s="9" t="str">
        <f t="shared" si="6"/>
        <v xml:space="preserve"> </v>
      </c>
      <c r="F11" s="7">
        <f>'CFF - ESCOLA'!F11+'CFF - QUADRA'!F11</f>
        <v>0</v>
      </c>
      <c r="G11" s="9">
        <f t="shared" si="6"/>
        <v>0.6</v>
      </c>
      <c r="H11" s="7">
        <f>'CFF - ESCOLA'!H11+'CFF - QUADRA'!H11</f>
        <v>786499.5930571981</v>
      </c>
      <c r="I11" s="9">
        <f t="shared" si="1"/>
        <v>0.4</v>
      </c>
      <c r="J11" s="7">
        <f>'CFF - ESCOLA'!J11+'CFF - QUADRA'!J11</f>
        <v>524333.06203813211</v>
      </c>
      <c r="K11" s="9" t="str">
        <f t="shared" si="2"/>
        <v xml:space="preserve"> </v>
      </c>
      <c r="L11" s="7">
        <f>'CFF - ESCOLA'!L11+'CFF - QUADRA'!L11</f>
        <v>0</v>
      </c>
      <c r="M11" s="9" t="str">
        <f t="shared" si="3"/>
        <v xml:space="preserve"> </v>
      </c>
      <c r="N11" s="7">
        <f>'CFF - ESCOLA'!N11+'CFF - QUADRA'!N11</f>
        <v>0</v>
      </c>
      <c r="O11" s="9" t="str">
        <f t="shared" si="4"/>
        <v xml:space="preserve"> </v>
      </c>
      <c r="P11" s="7">
        <f>'CFF - ESCOLA'!P11+'CFF - QUADRA'!P11</f>
        <v>0</v>
      </c>
      <c r="Q11" s="9" t="str">
        <f t="shared" si="5"/>
        <v xml:space="preserve"> </v>
      </c>
      <c r="R11" s="7">
        <f>'CFF - ESCOLA'!R11+'CFF - QUADRA'!R11</f>
        <v>0</v>
      </c>
      <c r="S11" s="7">
        <f t="shared" si="7"/>
        <v>1310832.6550953302</v>
      </c>
      <c r="T11" s="158">
        <f t="shared" si="8"/>
        <v>0</v>
      </c>
      <c r="U11" s="236"/>
    </row>
    <row r="12" spans="1:21" ht="14.45" x14ac:dyDescent="0.3">
      <c r="A12" s="10">
        <v>6</v>
      </c>
      <c r="B12" s="6" t="str">
        <f>'CFF - ESCOLA'!B12</f>
        <v>ALVENARIA</v>
      </c>
      <c r="C12" s="7">
        <f>'CFF - ESCOLA'!C12+'CFF - QUADRA'!C12</f>
        <v>384384.93934842001</v>
      </c>
      <c r="D12" s="8">
        <f t="shared" si="0"/>
        <v>3.9937246354280129E-2</v>
      </c>
      <c r="E12" s="9" t="str">
        <f t="shared" si="6"/>
        <v xml:space="preserve"> </v>
      </c>
      <c r="F12" s="7">
        <f>'CFF - ESCOLA'!F12+'CFF - QUADRA'!F12</f>
        <v>0</v>
      </c>
      <c r="G12" s="9">
        <f t="shared" si="6"/>
        <v>0.6</v>
      </c>
      <c r="H12" s="7">
        <f>'CFF - ESCOLA'!H12+'CFF - QUADRA'!H12</f>
        <v>230630.96360905201</v>
      </c>
      <c r="I12" s="9">
        <f t="shared" si="1"/>
        <v>0.4</v>
      </c>
      <c r="J12" s="7">
        <f>'CFF - ESCOLA'!J12+'CFF - QUADRA'!J12</f>
        <v>153753.975739368</v>
      </c>
      <c r="K12" s="9" t="str">
        <f t="shared" si="2"/>
        <v xml:space="preserve"> </v>
      </c>
      <c r="L12" s="7">
        <f>'CFF - ESCOLA'!L12+'CFF - QUADRA'!L12</f>
        <v>0</v>
      </c>
      <c r="M12" s="9" t="str">
        <f t="shared" si="3"/>
        <v xml:space="preserve"> </v>
      </c>
      <c r="N12" s="7">
        <f>'CFF - ESCOLA'!N12+'CFF - QUADRA'!N12</f>
        <v>0</v>
      </c>
      <c r="O12" s="9" t="str">
        <f t="shared" si="4"/>
        <v xml:space="preserve"> </v>
      </c>
      <c r="P12" s="7">
        <f>'CFF - ESCOLA'!P12+'CFF - QUADRA'!P12</f>
        <v>0</v>
      </c>
      <c r="Q12" s="9" t="str">
        <f t="shared" si="5"/>
        <v xml:space="preserve"> </v>
      </c>
      <c r="R12" s="7">
        <f>'CFF - ESCOLA'!R12+'CFF - QUADRA'!R12</f>
        <v>0</v>
      </c>
      <c r="S12" s="7">
        <f t="shared" si="7"/>
        <v>384384.93934842001</v>
      </c>
      <c r="T12" s="158">
        <f t="shared" si="8"/>
        <v>0</v>
      </c>
      <c r="U12" s="236"/>
    </row>
    <row r="13" spans="1:21" ht="14.45" x14ac:dyDescent="0.3">
      <c r="A13" s="5">
        <v>7</v>
      </c>
      <c r="B13" s="6" t="str">
        <f>'CFF - ESCOLA'!B13</f>
        <v>COBERTURA E FORRO</v>
      </c>
      <c r="C13" s="7">
        <f>'CFF - ESCOLA'!C13+'CFF - QUADRA'!C13</f>
        <v>1540813.8524465703</v>
      </c>
      <c r="D13" s="8">
        <f t="shared" si="0"/>
        <v>0.16008916092174943</v>
      </c>
      <c r="E13" s="9" t="str">
        <f t="shared" si="6"/>
        <v xml:space="preserve"> </v>
      </c>
      <c r="F13" s="7">
        <f>'CFF - ESCOLA'!F13+'CFF - QUADRA'!F13</f>
        <v>0</v>
      </c>
      <c r="G13" s="9" t="str">
        <f t="shared" si="6"/>
        <v xml:space="preserve"> </v>
      </c>
      <c r="H13" s="7">
        <f>'CFF - ESCOLA'!H13+'CFF - QUADRA'!H13</f>
        <v>0</v>
      </c>
      <c r="I13" s="9">
        <f t="shared" si="1"/>
        <v>0.5</v>
      </c>
      <c r="J13" s="7">
        <f>'CFF - ESCOLA'!J13+'CFF - QUADRA'!J13</f>
        <v>770406.92622328515</v>
      </c>
      <c r="K13" s="9">
        <f t="shared" si="2"/>
        <v>0.5</v>
      </c>
      <c r="L13" s="7">
        <f>'CFF - ESCOLA'!L13+'CFF - QUADRA'!L13</f>
        <v>770406.92622328515</v>
      </c>
      <c r="M13" s="9" t="str">
        <f t="shared" si="3"/>
        <v xml:space="preserve"> </v>
      </c>
      <c r="N13" s="7">
        <f>'CFF - ESCOLA'!N13+'CFF - QUADRA'!N13</f>
        <v>0</v>
      </c>
      <c r="O13" s="9" t="str">
        <f t="shared" si="4"/>
        <v xml:space="preserve"> </v>
      </c>
      <c r="P13" s="7">
        <f>'CFF - ESCOLA'!P13+'CFF - QUADRA'!P13</f>
        <v>0</v>
      </c>
      <c r="Q13" s="9" t="str">
        <f t="shared" si="5"/>
        <v xml:space="preserve"> </v>
      </c>
      <c r="R13" s="7">
        <f>'CFF - ESCOLA'!R13+'CFF - QUADRA'!R13</f>
        <v>0</v>
      </c>
      <c r="S13" s="7">
        <f t="shared" si="7"/>
        <v>1540813.8524465703</v>
      </c>
      <c r="T13" s="158">
        <f t="shared" si="8"/>
        <v>0</v>
      </c>
      <c r="U13" s="236"/>
    </row>
    <row r="14" spans="1:21" ht="14.45" x14ac:dyDescent="0.3">
      <c r="A14" s="10">
        <v>8</v>
      </c>
      <c r="B14" s="6" t="str">
        <f>'CFF - ESCOLA'!B14</f>
        <v>INSTALAÇÕES HIDRÁULICAS</v>
      </c>
      <c r="C14" s="7">
        <f>'CFF - ESCOLA'!C14+'CFF - QUADRA'!C14</f>
        <v>76856.873031900017</v>
      </c>
      <c r="D14" s="8">
        <f t="shared" si="0"/>
        <v>7.9853593574652527E-3</v>
      </c>
      <c r="E14" s="9" t="str">
        <f t="shared" si="6"/>
        <v xml:space="preserve"> </v>
      </c>
      <c r="F14" s="7">
        <f>'CFF - ESCOLA'!F14+'CFF - QUADRA'!F14</f>
        <v>0</v>
      </c>
      <c r="G14" s="9" t="str">
        <f t="shared" si="6"/>
        <v xml:space="preserve"> </v>
      </c>
      <c r="H14" s="7">
        <f>'CFF - ESCOLA'!H14+'CFF - QUADRA'!H14</f>
        <v>0</v>
      </c>
      <c r="I14" s="9" t="str">
        <f t="shared" si="1"/>
        <v xml:space="preserve"> </v>
      </c>
      <c r="J14" s="7">
        <f>'CFF - ESCOLA'!J14+'CFF - QUADRA'!J14</f>
        <v>0</v>
      </c>
      <c r="K14" s="9">
        <f t="shared" si="2"/>
        <v>0.5</v>
      </c>
      <c r="L14" s="7">
        <f>'CFF - ESCOLA'!L14+'CFF - QUADRA'!L14</f>
        <v>38428.436515950008</v>
      </c>
      <c r="M14" s="9">
        <f t="shared" si="3"/>
        <v>0.5</v>
      </c>
      <c r="N14" s="7">
        <f>'CFF - ESCOLA'!N14+'CFF - QUADRA'!N14</f>
        <v>38428.436515950008</v>
      </c>
      <c r="O14" s="9" t="str">
        <f t="shared" si="4"/>
        <v xml:space="preserve"> </v>
      </c>
      <c r="P14" s="7">
        <f>'CFF - ESCOLA'!P14+'CFF - QUADRA'!P14</f>
        <v>0</v>
      </c>
      <c r="Q14" s="9" t="str">
        <f t="shared" si="5"/>
        <v xml:space="preserve"> </v>
      </c>
      <c r="R14" s="7">
        <f>'CFF - ESCOLA'!R14+'CFF - QUADRA'!R14</f>
        <v>0</v>
      </c>
      <c r="S14" s="7">
        <f t="shared" si="7"/>
        <v>76856.873031900017</v>
      </c>
      <c r="T14" s="158">
        <f t="shared" si="8"/>
        <v>0</v>
      </c>
      <c r="U14" s="236"/>
    </row>
    <row r="15" spans="1:21" ht="14.45" x14ac:dyDescent="0.3">
      <c r="A15" s="5">
        <v>9</v>
      </c>
      <c r="B15" s="6" t="str">
        <f>'CFF - ESCOLA'!B15</f>
        <v>INSTALAÇÕES SANITÁRIAS</v>
      </c>
      <c r="C15" s="7">
        <f>'CFF - ESCOLA'!C15+'CFF - QUADRA'!C15</f>
        <v>123406.07704155002</v>
      </c>
      <c r="D15" s="8">
        <f t="shared" si="0"/>
        <v>1.2821779408886494E-2</v>
      </c>
      <c r="E15" s="9" t="str">
        <f t="shared" si="6"/>
        <v xml:space="preserve"> </v>
      </c>
      <c r="F15" s="7">
        <f>'CFF - ESCOLA'!F15+'CFF - QUADRA'!F15</f>
        <v>0</v>
      </c>
      <c r="G15" s="9" t="str">
        <f t="shared" si="6"/>
        <v xml:space="preserve"> </v>
      </c>
      <c r="H15" s="7">
        <f>'CFF - ESCOLA'!H15+'CFF - QUADRA'!H15</f>
        <v>0</v>
      </c>
      <c r="I15" s="9">
        <f t="shared" si="1"/>
        <v>0.25</v>
      </c>
      <c r="J15" s="7">
        <f>'CFF - ESCOLA'!J15+'CFF - QUADRA'!J15</f>
        <v>30851.519260387504</v>
      </c>
      <c r="K15" s="9">
        <f t="shared" si="2"/>
        <v>0.25</v>
      </c>
      <c r="L15" s="7">
        <f>'CFF - ESCOLA'!L15+'CFF - QUADRA'!L15</f>
        <v>30851.519260387504</v>
      </c>
      <c r="M15" s="9">
        <f t="shared" si="3"/>
        <v>0.25</v>
      </c>
      <c r="N15" s="7">
        <f>'CFF - ESCOLA'!N15+'CFF - QUADRA'!N15</f>
        <v>30851.519260387504</v>
      </c>
      <c r="O15" s="9">
        <f t="shared" si="4"/>
        <v>0.25</v>
      </c>
      <c r="P15" s="7">
        <f>'CFF - ESCOLA'!P15+'CFF - QUADRA'!P15</f>
        <v>30851.519260387504</v>
      </c>
      <c r="Q15" s="9" t="str">
        <f t="shared" si="5"/>
        <v xml:space="preserve"> </v>
      </c>
      <c r="R15" s="7">
        <f>'CFF - ESCOLA'!R15+'CFF - QUADRA'!R15</f>
        <v>0</v>
      </c>
      <c r="S15" s="7">
        <f t="shared" si="7"/>
        <v>123406.07704155002</v>
      </c>
      <c r="T15" s="158">
        <f t="shared" si="8"/>
        <v>0</v>
      </c>
      <c r="U15" s="236"/>
    </row>
    <row r="16" spans="1:21" ht="14.45" x14ac:dyDescent="0.3">
      <c r="A16" s="10">
        <v>10</v>
      </c>
      <c r="B16" s="6" t="str">
        <f>'CFF - ESCOLA'!B16</f>
        <v>INSTALAÇÃO ELÉTRICA</v>
      </c>
      <c r="C16" s="7">
        <f>'CFF - ESCOLA'!C16+'CFF - QUADRA'!C16</f>
        <v>1053619.9706954702</v>
      </c>
      <c r="D16" s="8">
        <f t="shared" si="0"/>
        <v>0.10947015875487465</v>
      </c>
      <c r="E16" s="9" t="str">
        <f t="shared" si="6"/>
        <v xml:space="preserve"> </v>
      </c>
      <c r="F16" s="7">
        <f>'CFF - ESCOLA'!F16+'CFF - QUADRA'!F16</f>
        <v>0</v>
      </c>
      <c r="G16" s="9" t="str">
        <f t="shared" si="6"/>
        <v xml:space="preserve"> </v>
      </c>
      <c r="H16" s="7">
        <f>'CFF - ESCOLA'!H16+'CFF - QUADRA'!H16</f>
        <v>0</v>
      </c>
      <c r="I16" s="9">
        <f t="shared" si="1"/>
        <v>0.25</v>
      </c>
      <c r="J16" s="7">
        <f>'CFF - ESCOLA'!J16+'CFF - QUADRA'!J16</f>
        <v>263404.99267386756</v>
      </c>
      <c r="K16" s="9">
        <f t="shared" si="2"/>
        <v>0.25</v>
      </c>
      <c r="L16" s="7">
        <f>'CFF - ESCOLA'!L16+'CFF - QUADRA'!L16</f>
        <v>263404.99267386756</v>
      </c>
      <c r="M16" s="9">
        <f t="shared" si="3"/>
        <v>0.25</v>
      </c>
      <c r="N16" s="7">
        <f>'CFF - ESCOLA'!N16+'CFF - QUADRA'!N16</f>
        <v>263404.99267386756</v>
      </c>
      <c r="O16" s="9" t="str">
        <f t="shared" si="4"/>
        <v xml:space="preserve"> </v>
      </c>
      <c r="P16" s="7">
        <f>'CFF - ESCOLA'!P16+'CFF - QUADRA'!P16</f>
        <v>0</v>
      </c>
      <c r="Q16" s="9">
        <f t="shared" si="5"/>
        <v>0.25</v>
      </c>
      <c r="R16" s="7">
        <f>'CFF - ESCOLA'!R16+'CFF - QUADRA'!R16</f>
        <v>263404.99267386756</v>
      </c>
      <c r="S16" s="7">
        <f t="shared" si="7"/>
        <v>1053619.9706954702</v>
      </c>
      <c r="T16" s="158">
        <f t="shared" si="8"/>
        <v>0</v>
      </c>
      <c r="U16" s="236"/>
    </row>
    <row r="17" spans="1:21" ht="14.45" x14ac:dyDescent="0.3">
      <c r="A17" s="5">
        <v>11</v>
      </c>
      <c r="B17" s="6" t="str">
        <f>'CFF - ESCOLA'!B17</f>
        <v>ESQUADRIAS DE MADEIRA</v>
      </c>
      <c r="C17" s="7">
        <f>'CFF - ESCOLA'!C17+'CFF - QUADRA'!C17</f>
        <v>75180.002346000023</v>
      </c>
      <c r="D17" s="8">
        <f t="shared" si="0"/>
        <v>7.8111340150244686E-3</v>
      </c>
      <c r="E17" s="9" t="str">
        <f t="shared" si="6"/>
        <v xml:space="preserve"> </v>
      </c>
      <c r="F17" s="7">
        <f>'CFF - ESCOLA'!F17+'CFF - QUADRA'!F17</f>
        <v>0</v>
      </c>
      <c r="G17" s="9" t="str">
        <f t="shared" si="6"/>
        <v xml:space="preserve"> </v>
      </c>
      <c r="H17" s="7">
        <f>'CFF - ESCOLA'!H17+'CFF - QUADRA'!H17</f>
        <v>0</v>
      </c>
      <c r="I17" s="9" t="str">
        <f t="shared" si="1"/>
        <v xml:space="preserve"> </v>
      </c>
      <c r="J17" s="7">
        <f>'CFF - ESCOLA'!J17+'CFF - QUADRA'!J17</f>
        <v>0</v>
      </c>
      <c r="K17" s="9" t="str">
        <f t="shared" si="2"/>
        <v xml:space="preserve"> </v>
      </c>
      <c r="L17" s="7">
        <f>'CFF - ESCOLA'!L17+'CFF - QUADRA'!L17</f>
        <v>0</v>
      </c>
      <c r="M17" s="9">
        <f t="shared" si="3"/>
        <v>0.1</v>
      </c>
      <c r="N17" s="7">
        <f>'CFF - ESCOLA'!N17+'CFF - QUADRA'!N17</f>
        <v>7518.0002346000028</v>
      </c>
      <c r="O17" s="9" t="str">
        <f t="shared" si="4"/>
        <v xml:space="preserve"> </v>
      </c>
      <c r="P17" s="7">
        <f>'CFF - ESCOLA'!P17+'CFF - QUADRA'!P17</f>
        <v>0</v>
      </c>
      <c r="Q17" s="9">
        <f t="shared" si="5"/>
        <v>0.9</v>
      </c>
      <c r="R17" s="7">
        <f>'CFF - ESCOLA'!R17+'CFF - QUADRA'!R17</f>
        <v>67662.002111400026</v>
      </c>
      <c r="S17" s="7">
        <f t="shared" si="7"/>
        <v>75180.002346000023</v>
      </c>
      <c r="T17" s="158">
        <f t="shared" si="8"/>
        <v>0</v>
      </c>
      <c r="U17" s="236"/>
    </row>
    <row r="18" spans="1:21" ht="14.45" x14ac:dyDescent="0.3">
      <c r="A18" s="10">
        <v>12</v>
      </c>
      <c r="B18" s="6" t="str">
        <f>'CFF - ESCOLA'!B18</f>
        <v>ESQUADRIAS METÁLICAS</v>
      </c>
      <c r="C18" s="7">
        <f>'CFF - ESCOLA'!C18+'CFF - QUADRA'!C18</f>
        <v>246617.78849757006</v>
      </c>
      <c r="D18" s="8">
        <f t="shared" si="0"/>
        <v>2.562336440983062E-2</v>
      </c>
      <c r="E18" s="9" t="str">
        <f t="shared" si="6"/>
        <v xml:space="preserve"> </v>
      </c>
      <c r="F18" s="7">
        <f>'CFF - ESCOLA'!F18+'CFF - QUADRA'!F18</f>
        <v>0</v>
      </c>
      <c r="G18" s="9" t="str">
        <f t="shared" si="6"/>
        <v xml:space="preserve"> </v>
      </c>
      <c r="H18" s="7">
        <f>'CFF - ESCOLA'!H18+'CFF - QUADRA'!H18</f>
        <v>0</v>
      </c>
      <c r="I18" s="9" t="str">
        <f t="shared" si="1"/>
        <v xml:space="preserve"> </v>
      </c>
      <c r="J18" s="7">
        <f>'CFF - ESCOLA'!J18+'CFF - QUADRA'!J18</f>
        <v>0</v>
      </c>
      <c r="K18" s="9" t="str">
        <f t="shared" si="2"/>
        <v xml:space="preserve"> </v>
      </c>
      <c r="L18" s="7">
        <f>'CFF - ESCOLA'!L18+'CFF - QUADRA'!L18</f>
        <v>0</v>
      </c>
      <c r="M18" s="9">
        <f t="shared" si="3"/>
        <v>0.1</v>
      </c>
      <c r="N18" s="7">
        <f>'CFF - ESCOLA'!N18+'CFF - QUADRA'!N18</f>
        <v>24661.778849757007</v>
      </c>
      <c r="O18" s="9">
        <f t="shared" si="4"/>
        <v>0.70000000000000007</v>
      </c>
      <c r="P18" s="7">
        <f>'CFF - ESCOLA'!P18+'CFF - QUADRA'!P18</f>
        <v>172632.45194829904</v>
      </c>
      <c r="Q18" s="9">
        <f t="shared" si="5"/>
        <v>0.2</v>
      </c>
      <c r="R18" s="7">
        <f>'CFF - ESCOLA'!R18+'CFF - QUADRA'!R18</f>
        <v>49323.557699514015</v>
      </c>
      <c r="S18" s="7">
        <f t="shared" si="7"/>
        <v>246617.78849757009</v>
      </c>
      <c r="T18" s="158">
        <f t="shared" si="8"/>
        <v>0</v>
      </c>
      <c r="U18" s="236"/>
    </row>
    <row r="19" spans="1:21" ht="14.45" x14ac:dyDescent="0.3">
      <c r="A19" s="5">
        <v>13</v>
      </c>
      <c r="B19" s="6" t="str">
        <f>'CFF - ESCOLA'!B19</f>
        <v>FERRAGENS</v>
      </c>
      <c r="C19" s="7">
        <f>'CFF - ESCOLA'!C19+'CFF - QUADRA'!C19</f>
        <v>155221.9884342</v>
      </c>
      <c r="D19" s="8">
        <f t="shared" si="0"/>
        <v>1.612742372842748E-2</v>
      </c>
      <c r="E19" s="9" t="str">
        <f t="shared" si="6"/>
        <v xml:space="preserve"> </v>
      </c>
      <c r="F19" s="7">
        <f>'CFF - ESCOLA'!F19+'CFF - QUADRA'!F19</f>
        <v>0</v>
      </c>
      <c r="G19" s="9" t="str">
        <f t="shared" si="6"/>
        <v xml:space="preserve"> </v>
      </c>
      <c r="H19" s="7">
        <f>'CFF - ESCOLA'!H19+'CFF - QUADRA'!H19</f>
        <v>0</v>
      </c>
      <c r="I19" s="9" t="str">
        <f t="shared" si="1"/>
        <v xml:space="preserve"> </v>
      </c>
      <c r="J19" s="7">
        <f>'CFF - ESCOLA'!J19+'CFF - QUADRA'!J19</f>
        <v>0</v>
      </c>
      <c r="K19" s="9" t="str">
        <f t="shared" si="2"/>
        <v xml:space="preserve"> </v>
      </c>
      <c r="L19" s="7">
        <f>'CFF - ESCOLA'!L19+'CFF - QUADRA'!L19</f>
        <v>0</v>
      </c>
      <c r="M19" s="9" t="str">
        <f t="shared" si="3"/>
        <v xml:space="preserve"> </v>
      </c>
      <c r="N19" s="7">
        <f>'CFF - ESCOLA'!N19+'CFF - QUADRA'!N19</f>
        <v>0</v>
      </c>
      <c r="O19" s="9" t="str">
        <f t="shared" si="4"/>
        <v xml:space="preserve"> </v>
      </c>
      <c r="P19" s="7">
        <f>'CFF - ESCOLA'!P19+'CFF - QUADRA'!P19</f>
        <v>0</v>
      </c>
      <c r="Q19" s="9">
        <f t="shared" si="5"/>
        <v>1</v>
      </c>
      <c r="R19" s="7">
        <f>'CFF - ESCOLA'!R19+'CFF - QUADRA'!R19</f>
        <v>155221.9884342</v>
      </c>
      <c r="S19" s="7">
        <f t="shared" si="7"/>
        <v>155221.9884342</v>
      </c>
      <c r="T19" s="158">
        <f t="shared" si="8"/>
        <v>0</v>
      </c>
      <c r="U19" s="236"/>
    </row>
    <row r="20" spans="1:21" ht="14.45" x14ac:dyDescent="0.3">
      <c r="A20" s="10">
        <v>14</v>
      </c>
      <c r="B20" s="6" t="str">
        <f>'CFF - ESCOLA'!B20</f>
        <v>REVESTIMENTO</v>
      </c>
      <c r="C20" s="7">
        <f>'CFF - ESCOLA'!C20+'CFF - QUADRA'!C20</f>
        <v>573033.66470118007</v>
      </c>
      <c r="D20" s="8">
        <f t="shared" si="0"/>
        <v>5.9537677712504927E-2</v>
      </c>
      <c r="E20" s="9" t="str">
        <f t="shared" si="6"/>
        <v xml:space="preserve"> </v>
      </c>
      <c r="F20" s="7">
        <f>'CFF - ESCOLA'!F20+'CFF - QUADRA'!F20</f>
        <v>0</v>
      </c>
      <c r="G20" s="9" t="str">
        <f t="shared" si="6"/>
        <v xml:space="preserve"> </v>
      </c>
      <c r="H20" s="7">
        <f>'CFF - ESCOLA'!H20+'CFF - QUADRA'!H20</f>
        <v>0</v>
      </c>
      <c r="I20" s="9">
        <f t="shared" si="1"/>
        <v>0.25</v>
      </c>
      <c r="J20" s="7">
        <f>'CFF - ESCOLA'!J20+'CFF - QUADRA'!J20</f>
        <v>143258.41617529502</v>
      </c>
      <c r="K20" s="9">
        <f t="shared" si="2"/>
        <v>0.75</v>
      </c>
      <c r="L20" s="7">
        <f>'CFF - ESCOLA'!L20+'CFF - QUADRA'!L20</f>
        <v>429775.24852588505</v>
      </c>
      <c r="M20" s="9" t="str">
        <f t="shared" si="3"/>
        <v xml:space="preserve"> </v>
      </c>
      <c r="N20" s="7">
        <f>'CFF - ESCOLA'!N20+'CFF - QUADRA'!N20</f>
        <v>0</v>
      </c>
      <c r="O20" s="9" t="str">
        <f t="shared" si="4"/>
        <v xml:space="preserve"> </v>
      </c>
      <c r="P20" s="7">
        <f>'CFF - ESCOLA'!P20+'CFF - QUADRA'!P20</f>
        <v>0</v>
      </c>
      <c r="Q20" s="9" t="str">
        <f t="shared" si="5"/>
        <v xml:space="preserve"> </v>
      </c>
      <c r="R20" s="7">
        <f>'CFF - ESCOLA'!R20+'CFF - QUADRA'!R20</f>
        <v>0</v>
      </c>
      <c r="S20" s="7">
        <f t="shared" si="7"/>
        <v>573033.66470118007</v>
      </c>
      <c r="T20" s="158">
        <f t="shared" si="8"/>
        <v>0</v>
      </c>
      <c r="U20" s="236"/>
    </row>
    <row r="21" spans="1:21" ht="14.45" x14ac:dyDescent="0.3">
      <c r="A21" s="5">
        <v>15</v>
      </c>
      <c r="B21" s="6" t="str">
        <f>'CFF - ESCOLA'!B21</f>
        <v>PISOS E RODAPÉS</v>
      </c>
      <c r="C21" s="7">
        <f>'CFF - ESCOLA'!C21+'CFF - QUADRA'!C21</f>
        <v>1362665.3069130303</v>
      </c>
      <c r="D21" s="8">
        <f t="shared" si="0"/>
        <v>0.14157968871742718</v>
      </c>
      <c r="E21" s="9" t="str">
        <f t="shared" si="6"/>
        <v xml:space="preserve"> </v>
      </c>
      <c r="F21" s="7">
        <f>'CFF - ESCOLA'!F21+'CFF - QUADRA'!F21</f>
        <v>0</v>
      </c>
      <c r="G21" s="9" t="str">
        <f t="shared" si="6"/>
        <v xml:space="preserve"> </v>
      </c>
      <c r="H21" s="7">
        <f>'CFF - ESCOLA'!H21+'CFF - QUADRA'!H21</f>
        <v>0</v>
      </c>
      <c r="I21" s="9" t="str">
        <f t="shared" si="1"/>
        <v xml:space="preserve"> </v>
      </c>
      <c r="J21" s="7">
        <f>'CFF - ESCOLA'!J21+'CFF - QUADRA'!J21</f>
        <v>0</v>
      </c>
      <c r="K21" s="9">
        <f t="shared" si="2"/>
        <v>0.20000000000000004</v>
      </c>
      <c r="L21" s="7">
        <f>'CFF - ESCOLA'!L21+'CFF - QUADRA'!L21</f>
        <v>272533.0613826061</v>
      </c>
      <c r="M21" s="9">
        <f t="shared" si="3"/>
        <v>0.7</v>
      </c>
      <c r="N21" s="7">
        <f>'CFF - ESCOLA'!N21+'CFF - QUADRA'!N21</f>
        <v>953865.71483912121</v>
      </c>
      <c r="O21" s="9">
        <f t="shared" si="4"/>
        <v>0.10000000000000002</v>
      </c>
      <c r="P21" s="7">
        <f>'CFF - ESCOLA'!P21+'CFF - QUADRA'!P21</f>
        <v>136266.53069130305</v>
      </c>
      <c r="Q21" s="9" t="str">
        <f t="shared" si="5"/>
        <v xml:space="preserve"> </v>
      </c>
      <c r="R21" s="7">
        <f>'CFF - ESCOLA'!R21+'CFF - QUADRA'!R21</f>
        <v>0</v>
      </c>
      <c r="S21" s="7">
        <f t="shared" si="7"/>
        <v>1362665.3069130303</v>
      </c>
      <c r="T21" s="158">
        <f t="shared" si="8"/>
        <v>0</v>
      </c>
      <c r="U21" s="236"/>
    </row>
    <row r="22" spans="1:21" ht="14.45" x14ac:dyDescent="0.3">
      <c r="A22" s="10">
        <v>16</v>
      </c>
      <c r="B22" s="6" t="str">
        <f>'CFF - ESCOLA'!B22</f>
        <v>VIDROS</v>
      </c>
      <c r="C22" s="7">
        <f>'CFF - ESCOLA'!C22+'CFF - QUADRA'!C22</f>
        <v>6987.2586660000015</v>
      </c>
      <c r="D22" s="8">
        <f t="shared" si="0"/>
        <v>7.2596983419316119E-4</v>
      </c>
      <c r="E22" s="9" t="str">
        <f t="shared" si="6"/>
        <v xml:space="preserve"> </v>
      </c>
      <c r="F22" s="7">
        <f>'CFF - ESCOLA'!F22+'CFF - QUADRA'!F22</f>
        <v>0</v>
      </c>
      <c r="G22" s="9" t="str">
        <f t="shared" si="6"/>
        <v xml:space="preserve"> </v>
      </c>
      <c r="H22" s="7">
        <f>'CFF - ESCOLA'!H22+'CFF - QUADRA'!H22</f>
        <v>0</v>
      </c>
      <c r="I22" s="9" t="str">
        <f t="shared" si="1"/>
        <v xml:space="preserve"> </v>
      </c>
      <c r="J22" s="7">
        <f>'CFF - ESCOLA'!J22+'CFF - QUADRA'!J22</f>
        <v>0</v>
      </c>
      <c r="K22" s="9" t="str">
        <f t="shared" si="2"/>
        <v xml:space="preserve"> </v>
      </c>
      <c r="L22" s="7">
        <f>'CFF - ESCOLA'!L22+'CFF - QUADRA'!L22</f>
        <v>0</v>
      </c>
      <c r="M22" s="9" t="str">
        <f t="shared" si="3"/>
        <v xml:space="preserve"> </v>
      </c>
      <c r="N22" s="7">
        <f>'CFF - ESCOLA'!N22+'CFF - QUADRA'!N22</f>
        <v>0</v>
      </c>
      <c r="O22" s="9" t="str">
        <f t="shared" si="4"/>
        <v xml:space="preserve"> </v>
      </c>
      <c r="P22" s="7">
        <f>'CFF - ESCOLA'!P22+'CFF - QUADRA'!P22</f>
        <v>0</v>
      </c>
      <c r="Q22" s="9">
        <f t="shared" si="5"/>
        <v>1</v>
      </c>
      <c r="R22" s="7">
        <f>'CFF - ESCOLA'!R22+'CFF - QUADRA'!R22</f>
        <v>6987.2586660000015</v>
      </c>
      <c r="S22" s="7">
        <f t="shared" si="7"/>
        <v>6987.2586660000015</v>
      </c>
      <c r="T22" s="158">
        <f t="shared" si="8"/>
        <v>0</v>
      </c>
      <c r="U22" s="236"/>
    </row>
    <row r="23" spans="1:21" ht="14.45" x14ac:dyDescent="0.3">
      <c r="A23" s="5">
        <v>17</v>
      </c>
      <c r="B23" s="6" t="str">
        <f>'CFF - ESCOLA'!B23</f>
        <v>PINTURA</v>
      </c>
      <c r="C23" s="7">
        <f>'CFF - ESCOLA'!C23+'CFF - QUADRA'!C23</f>
        <v>439735.11526574998</v>
      </c>
      <c r="D23" s="8">
        <f t="shared" si="0"/>
        <v>4.5688079399691009E-2</v>
      </c>
      <c r="E23" s="9" t="str">
        <f t="shared" si="6"/>
        <v xml:space="preserve"> </v>
      </c>
      <c r="F23" s="7">
        <f>'CFF - ESCOLA'!F23+'CFF - QUADRA'!F23</f>
        <v>0</v>
      </c>
      <c r="G23" s="9" t="str">
        <f t="shared" si="6"/>
        <v xml:space="preserve"> </v>
      </c>
      <c r="H23" s="7">
        <f>'CFF - ESCOLA'!H23+'CFF - QUADRA'!H23</f>
        <v>0</v>
      </c>
      <c r="I23" s="9" t="str">
        <f t="shared" si="1"/>
        <v xml:space="preserve"> </v>
      </c>
      <c r="J23" s="7">
        <f>'CFF - ESCOLA'!J23+'CFF - QUADRA'!J23</f>
        <v>0</v>
      </c>
      <c r="K23" s="9" t="str">
        <f t="shared" si="2"/>
        <v xml:space="preserve"> </v>
      </c>
      <c r="L23" s="7">
        <f>'CFF - ESCOLA'!L23+'CFF - QUADRA'!L23</f>
        <v>0</v>
      </c>
      <c r="M23" s="9">
        <f t="shared" si="3"/>
        <v>0.25</v>
      </c>
      <c r="N23" s="7">
        <f>'CFF - ESCOLA'!N23+'CFF - QUADRA'!N23</f>
        <v>109933.77881643749</v>
      </c>
      <c r="O23" s="9">
        <f t="shared" si="4"/>
        <v>0.25</v>
      </c>
      <c r="P23" s="7">
        <f>'CFF - ESCOLA'!P23+'CFF - QUADRA'!P23</f>
        <v>109933.77881643749</v>
      </c>
      <c r="Q23" s="9">
        <f t="shared" si="5"/>
        <v>0.5</v>
      </c>
      <c r="R23" s="7">
        <f>'CFF - ESCOLA'!R23+'CFF - QUADRA'!R23</f>
        <v>219867.55763287499</v>
      </c>
      <c r="S23" s="7">
        <f t="shared" si="7"/>
        <v>439735.11526574998</v>
      </c>
      <c r="T23" s="158">
        <f t="shared" si="8"/>
        <v>0</v>
      </c>
      <c r="U23" s="236"/>
    </row>
    <row r="24" spans="1:21" ht="14.45" x14ac:dyDescent="0.3">
      <c r="A24" s="10">
        <v>18</v>
      </c>
      <c r="B24" s="6" t="str">
        <f>'CFF - ESCOLA'!B24</f>
        <v>BANCADAS, PRATELEIRAS E DIVISÓRIAS</v>
      </c>
      <c r="C24" s="7">
        <f>'CFF - ESCOLA'!C24+'CFF - QUADRA'!C24</f>
        <v>129463.07033862</v>
      </c>
      <c r="D24" s="8">
        <f t="shared" si="0"/>
        <v>1.3451095515499197E-2</v>
      </c>
      <c r="E24" s="9" t="str">
        <f t="shared" si="6"/>
        <v xml:space="preserve"> </v>
      </c>
      <c r="F24" s="7">
        <f>'CFF - ESCOLA'!F24+'CFF - QUADRA'!F24</f>
        <v>0</v>
      </c>
      <c r="G24" s="9" t="str">
        <f t="shared" si="6"/>
        <v xml:space="preserve"> </v>
      </c>
      <c r="H24" s="7">
        <f>'CFF - ESCOLA'!H24+'CFF - QUADRA'!H24</f>
        <v>0</v>
      </c>
      <c r="I24" s="9" t="str">
        <f t="shared" si="1"/>
        <v xml:space="preserve"> </v>
      </c>
      <c r="J24" s="7">
        <f>'CFF - ESCOLA'!J24+'CFF - QUADRA'!J24</f>
        <v>0</v>
      </c>
      <c r="K24" s="9" t="str">
        <f t="shared" si="2"/>
        <v xml:space="preserve"> </v>
      </c>
      <c r="L24" s="7">
        <f>'CFF - ESCOLA'!L24+'CFF - QUADRA'!L24</f>
        <v>0</v>
      </c>
      <c r="M24" s="9" t="str">
        <f t="shared" si="3"/>
        <v xml:space="preserve"> </v>
      </c>
      <c r="N24" s="7">
        <f>'CFF - ESCOLA'!N24+'CFF - QUADRA'!N24</f>
        <v>0</v>
      </c>
      <c r="O24" s="9" t="str">
        <f t="shared" si="4"/>
        <v xml:space="preserve"> </v>
      </c>
      <c r="P24" s="7">
        <f>'CFF - ESCOLA'!P24+'CFF - QUADRA'!P24</f>
        <v>0</v>
      </c>
      <c r="Q24" s="9">
        <f t="shared" si="5"/>
        <v>1</v>
      </c>
      <c r="R24" s="7">
        <f>'CFF - ESCOLA'!R24+'CFF - QUADRA'!R24</f>
        <v>129463.07033862</v>
      </c>
      <c r="S24" s="7">
        <f t="shared" si="7"/>
        <v>129463.07033862</v>
      </c>
      <c r="T24" s="158">
        <f t="shared" si="8"/>
        <v>0</v>
      </c>
      <c r="U24" s="236"/>
    </row>
    <row r="25" spans="1:21" ht="14.45" x14ac:dyDescent="0.3">
      <c r="A25" s="5">
        <v>19</v>
      </c>
      <c r="B25" s="6" t="str">
        <f>'CFF - ESCOLA'!B25</f>
        <v>DIVERSOS</v>
      </c>
      <c r="C25" s="7">
        <f>'CFF - ESCOLA'!C25+'CFF - QUADRA'!C25</f>
        <v>7573.4004600000007</v>
      </c>
      <c r="D25" s="8">
        <f t="shared" si="0"/>
        <v>7.8686943464368513E-4</v>
      </c>
      <c r="E25" s="9" t="str">
        <f t="shared" si="6"/>
        <v xml:space="preserve"> </v>
      </c>
      <c r="F25" s="7">
        <f>'CFF - ESCOLA'!F25+'CFF - QUADRA'!F25</f>
        <v>0</v>
      </c>
      <c r="G25" s="9" t="str">
        <f t="shared" si="6"/>
        <v xml:space="preserve"> </v>
      </c>
      <c r="H25" s="7">
        <f>'CFF - ESCOLA'!H25+'CFF - QUADRA'!H25</f>
        <v>0</v>
      </c>
      <c r="I25" s="9" t="str">
        <f t="shared" si="1"/>
        <v xml:space="preserve"> </v>
      </c>
      <c r="J25" s="7">
        <f>'CFF - ESCOLA'!J25+'CFF - QUADRA'!J25</f>
        <v>0</v>
      </c>
      <c r="K25" s="9" t="str">
        <f t="shared" si="2"/>
        <v xml:space="preserve"> </v>
      </c>
      <c r="L25" s="7">
        <f>'CFF - ESCOLA'!L25+'CFF - QUADRA'!L25</f>
        <v>0</v>
      </c>
      <c r="M25" s="9" t="str">
        <f t="shared" si="3"/>
        <v xml:space="preserve"> </v>
      </c>
      <c r="N25" s="7">
        <f>'CFF - ESCOLA'!N25+'CFF - QUADRA'!N25</f>
        <v>0</v>
      </c>
      <c r="O25" s="9" t="str">
        <f t="shared" si="4"/>
        <v xml:space="preserve"> </v>
      </c>
      <c r="P25" s="7">
        <f>'CFF - ESCOLA'!P25+'CFF - QUADRA'!P25</f>
        <v>0</v>
      </c>
      <c r="Q25" s="9">
        <f t="shared" si="5"/>
        <v>1</v>
      </c>
      <c r="R25" s="7">
        <f>'CFF - ESCOLA'!R25+'CFF - QUADRA'!R25</f>
        <v>7573.4004600000007</v>
      </c>
      <c r="S25" s="7">
        <f t="shared" si="7"/>
        <v>7573.4004600000007</v>
      </c>
      <c r="T25" s="158">
        <f t="shared" si="8"/>
        <v>0</v>
      </c>
      <c r="U25" s="236"/>
    </row>
    <row r="26" spans="1:21" ht="14.45" x14ac:dyDescent="0.3">
      <c r="A26" s="5">
        <v>20</v>
      </c>
      <c r="B26" s="6" t="str">
        <f>'CFF - ESCOLA'!B26</f>
        <v>QUADRA</v>
      </c>
      <c r="C26" s="7">
        <f>'CFF - ESCOLA'!C26+'CFF - QUADRA'!C26</f>
        <v>300.40656300000006</v>
      </c>
      <c r="D26" s="8">
        <f t="shared" si="0"/>
        <v>3.1211969265264841E-5</v>
      </c>
      <c r="E26" s="9" t="str">
        <f t="shared" si="6"/>
        <v xml:space="preserve"> </v>
      </c>
      <c r="F26" s="7">
        <f>'CFF - ESCOLA'!F26+'CFF - QUADRA'!F26</f>
        <v>0</v>
      </c>
      <c r="G26" s="9" t="str">
        <f t="shared" si="6"/>
        <v xml:space="preserve"> </v>
      </c>
      <c r="H26" s="7">
        <f>'CFF - ESCOLA'!H26+'CFF - QUADRA'!H26</f>
        <v>0</v>
      </c>
      <c r="I26" s="9" t="str">
        <f t="shared" si="1"/>
        <v xml:space="preserve"> </v>
      </c>
      <c r="J26" s="7">
        <f>'CFF - ESCOLA'!J26+'CFF - QUADRA'!J26</f>
        <v>0</v>
      </c>
      <c r="K26" s="9" t="str">
        <f t="shared" si="2"/>
        <v xml:space="preserve"> </v>
      </c>
      <c r="L26" s="7">
        <f>'CFF - ESCOLA'!L26+'CFF - QUADRA'!L26</f>
        <v>0</v>
      </c>
      <c r="M26" s="9" t="str">
        <f t="shared" si="3"/>
        <v xml:space="preserve"> </v>
      </c>
      <c r="N26" s="7">
        <f>'CFF - ESCOLA'!N26+'CFF - QUADRA'!N26</f>
        <v>0</v>
      </c>
      <c r="O26" s="9" t="str">
        <f t="shared" si="4"/>
        <v xml:space="preserve"> </v>
      </c>
      <c r="P26" s="7">
        <f>'CFF - ESCOLA'!P26+'CFF - QUADRA'!P26</f>
        <v>0</v>
      </c>
      <c r="Q26" s="9">
        <f t="shared" si="5"/>
        <v>1</v>
      </c>
      <c r="R26" s="7">
        <f>'CFF - ESCOLA'!R26+'CFF - QUADRA'!R26</f>
        <v>300.40656300000006</v>
      </c>
      <c r="S26" s="7">
        <f t="shared" si="7"/>
        <v>300.40656300000006</v>
      </c>
      <c r="T26" s="158">
        <f t="shared" si="8"/>
        <v>0</v>
      </c>
      <c r="U26" s="236"/>
    </row>
    <row r="27" spans="1:21" ht="14.45" x14ac:dyDescent="0.3">
      <c r="A27" s="10">
        <v>21</v>
      </c>
      <c r="B27" s="6" t="str">
        <f>'CFF - ESCOLA'!B27</f>
        <v>FOSSAS, FILTROS, CAIXAS E SUMIDOUROS</v>
      </c>
      <c r="C27" s="7">
        <f>'CFF - ESCOLA'!C27+'CFF - QUADRA'!C27</f>
        <v>0</v>
      </c>
      <c r="D27" s="8">
        <f t="shared" si="0"/>
        <v>0</v>
      </c>
      <c r="E27" s="9" t="str">
        <f t="shared" si="6"/>
        <v xml:space="preserve"> </v>
      </c>
      <c r="F27" s="7">
        <f>'CFF - ESCOLA'!F27+'CFF - QUADRA'!F27</f>
        <v>0</v>
      </c>
      <c r="G27" s="9" t="str">
        <f t="shared" si="6"/>
        <v xml:space="preserve"> </v>
      </c>
      <c r="H27" s="7">
        <f>'CFF - ESCOLA'!H27+'CFF - QUADRA'!H27</f>
        <v>0</v>
      </c>
      <c r="I27" s="9" t="str">
        <f t="shared" si="1"/>
        <v xml:space="preserve"> </v>
      </c>
      <c r="J27" s="7">
        <f>'CFF - ESCOLA'!J27+'CFF - QUADRA'!J27</f>
        <v>0</v>
      </c>
      <c r="K27" s="9" t="str">
        <f t="shared" si="2"/>
        <v xml:space="preserve"> </v>
      </c>
      <c r="L27" s="7">
        <f>'CFF - ESCOLA'!L27+'CFF - QUADRA'!L27</f>
        <v>0</v>
      </c>
      <c r="M27" s="9" t="str">
        <f t="shared" si="3"/>
        <v xml:space="preserve"> </v>
      </c>
      <c r="N27" s="7">
        <f>'CFF - ESCOLA'!N27+'CFF - QUADRA'!N27</f>
        <v>0</v>
      </c>
      <c r="O27" s="9" t="str">
        <f t="shared" si="4"/>
        <v xml:space="preserve"> </v>
      </c>
      <c r="P27" s="7">
        <f>'CFF - ESCOLA'!P27+'CFF - QUADRA'!P27</f>
        <v>0</v>
      </c>
      <c r="Q27" s="9" t="str">
        <f t="shared" si="5"/>
        <v xml:space="preserve"> </v>
      </c>
      <c r="R27" s="7">
        <f>'CFF - ESCOLA'!R27+'CFF - QUADRA'!R27</f>
        <v>0</v>
      </c>
      <c r="S27" s="7">
        <f t="shared" si="7"/>
        <v>0</v>
      </c>
      <c r="T27" s="158">
        <f t="shared" si="8"/>
        <v>0</v>
      </c>
      <c r="U27" s="236"/>
    </row>
    <row r="28" spans="1:21" ht="14.45" x14ac:dyDescent="0.3">
      <c r="A28" s="5">
        <v>23</v>
      </c>
      <c r="B28" s="6" t="str">
        <f>'CFF - ESCOLA'!B28</f>
        <v>LIMPEZA</v>
      </c>
      <c r="C28" s="7">
        <f>'CFF - ESCOLA'!C28+'CFF - QUADRA'!C28</f>
        <v>27754.24844304</v>
      </c>
      <c r="D28" s="8">
        <f t="shared" si="0"/>
        <v>2.8836412251908388E-3</v>
      </c>
      <c r="E28" s="9" t="str">
        <f t="shared" si="6"/>
        <v xml:space="preserve"> </v>
      </c>
      <c r="F28" s="7">
        <f>'CFF - ESCOLA'!F28+'CFF - QUADRA'!F28</f>
        <v>0</v>
      </c>
      <c r="G28" s="9" t="str">
        <f t="shared" si="6"/>
        <v xml:space="preserve"> </v>
      </c>
      <c r="H28" s="7">
        <f>'CFF - ESCOLA'!H28+'CFF - QUADRA'!H28</f>
        <v>0</v>
      </c>
      <c r="I28" s="9" t="str">
        <f t="shared" si="1"/>
        <v xml:space="preserve"> </v>
      </c>
      <c r="J28" s="7">
        <f>'CFF - ESCOLA'!J28+'CFF - QUADRA'!J28</f>
        <v>0</v>
      </c>
      <c r="K28" s="9" t="str">
        <f t="shared" si="2"/>
        <v xml:space="preserve"> </v>
      </c>
      <c r="L28" s="7">
        <f>'CFF - ESCOLA'!L28+'CFF - QUADRA'!L28</f>
        <v>0</v>
      </c>
      <c r="M28" s="9" t="str">
        <f t="shared" si="3"/>
        <v xml:space="preserve"> </v>
      </c>
      <c r="N28" s="7">
        <f>'CFF - ESCOLA'!N28+'CFF - QUADRA'!N28</f>
        <v>0</v>
      </c>
      <c r="O28" s="9" t="str">
        <f t="shared" si="4"/>
        <v xml:space="preserve"> </v>
      </c>
      <c r="P28" s="7">
        <f>'CFF - ESCOLA'!P28+'CFF - QUADRA'!P28</f>
        <v>0</v>
      </c>
      <c r="Q28" s="9">
        <f t="shared" si="5"/>
        <v>1</v>
      </c>
      <c r="R28" s="7">
        <f>'CFF - ESCOLA'!R28+'CFF - QUADRA'!R28</f>
        <v>27754.24844304</v>
      </c>
      <c r="S28" s="7">
        <f t="shared" si="7"/>
        <v>27754.24844304</v>
      </c>
      <c r="T28" s="158">
        <f t="shared" si="8"/>
        <v>0</v>
      </c>
      <c r="U28" s="236"/>
    </row>
    <row r="29" spans="1:21" ht="14.45" x14ac:dyDescent="0.3">
      <c r="A29" s="5">
        <v>24</v>
      </c>
      <c r="B29" s="6" t="str">
        <f>'CFF - ESCOLA'!B29</f>
        <v>LEVANTAMENTOS, E PROJETOS</v>
      </c>
      <c r="C29" s="7">
        <f>'CFF - ESCOLA'!C29+'CFF - QUADRA'!C29</f>
        <v>0</v>
      </c>
      <c r="D29" s="8">
        <f t="shared" si="0"/>
        <v>0</v>
      </c>
      <c r="E29" s="9" t="str">
        <f t="shared" si="6"/>
        <v xml:space="preserve"> </v>
      </c>
      <c r="F29" s="7">
        <f>'CFF - ESCOLA'!F29+'CFF - QUADRA'!F29</f>
        <v>0</v>
      </c>
      <c r="G29" s="9" t="str">
        <f t="shared" si="6"/>
        <v xml:space="preserve"> </v>
      </c>
      <c r="H29" s="7">
        <f>'CFF - ESCOLA'!H29+'CFF - QUADRA'!H29</f>
        <v>0</v>
      </c>
      <c r="I29" s="9" t="str">
        <f t="shared" si="1"/>
        <v xml:space="preserve"> </v>
      </c>
      <c r="J29" s="7">
        <f>'CFF - ESCOLA'!J29+'CFF - QUADRA'!J29</f>
        <v>0</v>
      </c>
      <c r="K29" s="9" t="str">
        <f t="shared" si="2"/>
        <v xml:space="preserve"> </v>
      </c>
      <c r="L29" s="7">
        <f>'CFF - ESCOLA'!L29+'CFF - QUADRA'!L29</f>
        <v>0</v>
      </c>
      <c r="M29" s="9" t="str">
        <f t="shared" si="3"/>
        <v xml:space="preserve"> </v>
      </c>
      <c r="N29" s="7">
        <f>'CFF - ESCOLA'!N29+'CFF - QUADRA'!N29</f>
        <v>0</v>
      </c>
      <c r="O29" s="9" t="str">
        <f t="shared" si="4"/>
        <v xml:space="preserve"> </v>
      </c>
      <c r="P29" s="7">
        <f>'CFF - ESCOLA'!P29+'CFF - QUADRA'!P29</f>
        <v>0</v>
      </c>
      <c r="Q29" s="9" t="str">
        <f t="shared" si="5"/>
        <v xml:space="preserve"> </v>
      </c>
      <c r="R29" s="7">
        <f>'CFF - ESCOLA'!R29+'CFF - QUADRA'!R29</f>
        <v>0</v>
      </c>
      <c r="S29" s="7">
        <f t="shared" si="7"/>
        <v>0</v>
      </c>
      <c r="T29" s="158">
        <f t="shared" si="8"/>
        <v>0</v>
      </c>
      <c r="U29" s="236"/>
    </row>
    <row r="30" spans="1:21" x14ac:dyDescent="0.25">
      <c r="A30" s="5">
        <v>25</v>
      </c>
      <c r="B30" s="6" t="str">
        <f>'CFF - ESCOLA'!B30</f>
        <v>DETECÇÃO, COMBATE E PREVENÇÃO A INCÊNDIO</v>
      </c>
      <c r="C30" s="7">
        <f>'CFF - ESCOLA'!C30+'CFF - QUADRA'!C30</f>
        <v>115548.58635525001</v>
      </c>
      <c r="D30" s="8">
        <f t="shared" si="0"/>
        <v>1.2005393257552975E-2</v>
      </c>
      <c r="E30" s="9" t="str">
        <f t="shared" si="6"/>
        <v xml:space="preserve"> </v>
      </c>
      <c r="F30" s="7">
        <f>'CFF - ESCOLA'!F30+'CFF - QUADRA'!F30</f>
        <v>0</v>
      </c>
      <c r="G30" s="9" t="str">
        <f t="shared" si="6"/>
        <v xml:space="preserve"> </v>
      </c>
      <c r="H30" s="7">
        <f>'CFF - ESCOLA'!H30+'CFF - QUADRA'!H30</f>
        <v>0</v>
      </c>
      <c r="I30" s="9" t="str">
        <f t="shared" si="1"/>
        <v xml:space="preserve"> </v>
      </c>
      <c r="J30" s="7">
        <f>'CFF - ESCOLA'!J30+'CFF - QUADRA'!J30</f>
        <v>0</v>
      </c>
      <c r="K30" s="9">
        <f t="shared" si="2"/>
        <v>0.1</v>
      </c>
      <c r="L30" s="7">
        <f>'CFF - ESCOLA'!L30+'CFF - QUADRA'!L30</f>
        <v>11554.858635525001</v>
      </c>
      <c r="M30" s="9" t="str">
        <f t="shared" si="3"/>
        <v xml:space="preserve"> </v>
      </c>
      <c r="N30" s="7">
        <f>'CFF - ESCOLA'!N30+'CFF - QUADRA'!N30</f>
        <v>0</v>
      </c>
      <c r="O30" s="9">
        <f t="shared" si="4"/>
        <v>0.4</v>
      </c>
      <c r="P30" s="7">
        <f>'CFF - ESCOLA'!P30+'CFF - QUADRA'!P30</f>
        <v>46219.434542100003</v>
      </c>
      <c r="Q30" s="9">
        <f t="shared" si="5"/>
        <v>0.5</v>
      </c>
      <c r="R30" s="7">
        <f>'CFF - ESCOLA'!R30+'CFF - QUADRA'!R30</f>
        <v>57774.293177625004</v>
      </c>
      <c r="S30" s="7">
        <f t="shared" si="7"/>
        <v>115548.58635525001</v>
      </c>
      <c r="T30" s="158">
        <f t="shared" si="8"/>
        <v>0</v>
      </c>
      <c r="U30" s="236"/>
    </row>
    <row r="31" spans="1:21" x14ac:dyDescent="0.25">
      <c r="A31" s="5">
        <v>26</v>
      </c>
      <c r="B31" s="6" t="str">
        <f>'CFF - ESCOLA'!B31</f>
        <v>OUTROS</v>
      </c>
      <c r="C31" s="7">
        <f>'CFF - ESCOLA'!C31+'CFF - QUADRA'!C31</f>
        <v>588093.88697523007</v>
      </c>
      <c r="D31" s="8">
        <f t="shared" si="0"/>
        <v>6.1102421139051524E-2</v>
      </c>
      <c r="E31" s="9">
        <f t="shared" si="6"/>
        <v>0.05</v>
      </c>
      <c r="F31" s="7">
        <f>'CFF - ESCOLA'!F31+'CFF - QUADRA'!F31</f>
        <v>29404.694348761506</v>
      </c>
      <c r="G31" s="9">
        <f t="shared" si="6"/>
        <v>0.1</v>
      </c>
      <c r="H31" s="7">
        <f>'CFF - ESCOLA'!H31+'CFF - QUADRA'!H31</f>
        <v>58809.388697523013</v>
      </c>
      <c r="I31" s="9">
        <f t="shared" si="1"/>
        <v>0.1</v>
      </c>
      <c r="J31" s="7">
        <f>'CFF - ESCOLA'!J31+'CFF - QUADRA'!J31</f>
        <v>58809.388697523013</v>
      </c>
      <c r="K31" s="9">
        <f t="shared" si="2"/>
        <v>0.15</v>
      </c>
      <c r="L31" s="7">
        <f>'CFF - ESCOLA'!L31+'CFF - QUADRA'!L31</f>
        <v>88214.083046284504</v>
      </c>
      <c r="M31" s="9">
        <f t="shared" si="3"/>
        <v>0.1</v>
      </c>
      <c r="N31" s="7">
        <f>'CFF - ESCOLA'!N31+'CFF - QUADRA'!N31</f>
        <v>58809.388697523013</v>
      </c>
      <c r="O31" s="9">
        <f t="shared" si="4"/>
        <v>0.4</v>
      </c>
      <c r="P31" s="7">
        <f>'CFF - ESCOLA'!P31+'CFF - QUADRA'!P31</f>
        <v>235237.55479009205</v>
      </c>
      <c r="Q31" s="9">
        <f t="shared" si="5"/>
        <v>0.1</v>
      </c>
      <c r="R31" s="7">
        <f>'CFF - ESCOLA'!R31+'CFF - QUADRA'!R31</f>
        <v>58809.388697523013</v>
      </c>
      <c r="S31" s="7">
        <f t="shared" si="7"/>
        <v>588093.88697523018</v>
      </c>
      <c r="T31" s="158">
        <f t="shared" si="8"/>
        <v>0</v>
      </c>
      <c r="U31" s="236"/>
    </row>
    <row r="32" spans="1:21" ht="15.75" x14ac:dyDescent="0.25">
      <c r="A32" s="277" t="s">
        <v>1838</v>
      </c>
      <c r="B32" s="277"/>
      <c r="C32" s="14"/>
      <c r="D32" s="15"/>
      <c r="E32" s="12">
        <f>F32/C33</f>
        <v>0.11375607042527339</v>
      </c>
      <c r="F32" s="14">
        <f>SUM(F7:F31)</f>
        <v>1094870.6839485723</v>
      </c>
      <c r="G32" s="15">
        <f>H32/C33</f>
        <v>0.14723623610912193</v>
      </c>
      <c r="H32" s="14">
        <f>SUM(H7:H31)</f>
        <v>1417108.0095167623</v>
      </c>
      <c r="I32" s="15">
        <f>J32/C33</f>
        <v>0.20206485437903055</v>
      </c>
      <c r="J32" s="14">
        <f>SUM(J7:J31)</f>
        <v>1944818.2808078581</v>
      </c>
      <c r="K32" s="15">
        <f>L32/C33</f>
        <v>0.1979453432050248</v>
      </c>
      <c r="L32" s="14">
        <f>SUM(L7:L31)</f>
        <v>1905169.126263791</v>
      </c>
      <c r="M32" s="15">
        <f>N32/C33</f>
        <v>0.15454715812818534</v>
      </c>
      <c r="N32" s="14">
        <f>SUM(N7:N31)</f>
        <v>1487473.6098876437</v>
      </c>
      <c r="O32" s="15">
        <f>P32/C33</f>
        <v>7.596491441941032E-2</v>
      </c>
      <c r="P32" s="14">
        <f>SUM(P7:P31)</f>
        <v>731141.27004861902</v>
      </c>
      <c r="Q32" s="15">
        <f>R32/C33</f>
        <v>0.1084854233339536</v>
      </c>
      <c r="R32" s="14">
        <f>SUM(R7:R31)</f>
        <v>1044142.1648976648</v>
      </c>
      <c r="S32" s="7">
        <f t="shared" si="7"/>
        <v>9624723.1453709118</v>
      </c>
    </row>
    <row r="33" spans="1:19" ht="15.75" x14ac:dyDescent="0.25">
      <c r="A33" s="277" t="s">
        <v>1839</v>
      </c>
      <c r="B33" s="277"/>
      <c r="C33" s="16">
        <f>SUM(C7:C31)</f>
        <v>9624723.1453709118</v>
      </c>
      <c r="D33" s="17">
        <f>SUM(D7:D32)</f>
        <v>0.99999999999999989</v>
      </c>
      <c r="E33" s="12">
        <f>F33/C33</f>
        <v>0.11375607042527339</v>
      </c>
      <c r="F33" s="14">
        <f>F32</f>
        <v>1094870.6839485723</v>
      </c>
      <c r="G33" s="12">
        <f>H33/C33</f>
        <v>0.26099230653439531</v>
      </c>
      <c r="H33" s="14">
        <f>F33+H32</f>
        <v>2511978.6934653344</v>
      </c>
      <c r="I33" s="12">
        <f>J33/C33</f>
        <v>0.46305716091342586</v>
      </c>
      <c r="J33" s="14">
        <f>H33+J32</f>
        <v>4456796.9742731927</v>
      </c>
      <c r="K33" s="12">
        <f>L33/C33</f>
        <v>0.66100250411845063</v>
      </c>
      <c r="L33" s="14">
        <f>J33+L32</f>
        <v>6361966.1005369835</v>
      </c>
      <c r="M33" s="12">
        <f>N33/C33</f>
        <v>0.81554966224663594</v>
      </c>
      <c r="N33" s="14">
        <f>L33+N32</f>
        <v>7849439.7104246272</v>
      </c>
      <c r="O33" s="18">
        <f>P33/C33</f>
        <v>0.89151457666604639</v>
      </c>
      <c r="P33" s="14">
        <f>N33+P32</f>
        <v>8580580.9804732464</v>
      </c>
      <c r="Q33" s="18">
        <f>R33/C33</f>
        <v>1</v>
      </c>
      <c r="R33" s="14">
        <f>P33+R32</f>
        <v>9624723.1453709118</v>
      </c>
      <c r="S33" s="16">
        <f>S32</f>
        <v>9624723.1453709118</v>
      </c>
    </row>
    <row r="34" spans="1:19" ht="18" customHeight="1" x14ac:dyDescent="0.25">
      <c r="A34" s="278" t="str">
        <f>'PS - ESCOLA'!A1913</f>
        <v>LOCAL / DATA: PATROCÍNIO/MG, 07/12/2023</v>
      </c>
      <c r="B34" s="279"/>
      <c r="C34" s="279"/>
      <c r="D34" s="279"/>
      <c r="E34" s="279"/>
      <c r="F34" s="279"/>
      <c r="G34" s="279"/>
      <c r="H34" s="279"/>
      <c r="I34" s="279"/>
      <c r="J34" s="279"/>
      <c r="K34" s="279"/>
      <c r="L34" s="279"/>
      <c r="M34" s="279"/>
      <c r="N34" s="279"/>
      <c r="O34" s="279"/>
      <c r="P34" s="279"/>
      <c r="Q34" s="279"/>
      <c r="R34" s="279"/>
      <c r="S34" s="280"/>
    </row>
    <row r="35" spans="1:19" ht="75" customHeight="1" x14ac:dyDescent="0.25">
      <c r="A35" s="278" t="str">
        <f>'PS - ESCOLA'!A1914</f>
        <v xml:space="preserve">Nome do técnico responsável pela elaboração da planilha:   CREA/CAU/CFT:                EDSON JOSÉ DE SOUZA NETO - CREA/MG 108.997/D                                                  </v>
      </c>
      <c r="B35" s="279"/>
      <c r="C35" s="279"/>
      <c r="D35" s="279"/>
      <c r="E35" s="279"/>
      <c r="F35" s="279"/>
      <c r="G35" s="279"/>
      <c r="H35" s="279"/>
      <c r="I35" s="279"/>
      <c r="J35" s="279"/>
      <c r="K35" s="279"/>
      <c r="L35" s="279"/>
      <c r="M35" s="279"/>
      <c r="N35" s="279"/>
      <c r="O35" s="279"/>
      <c r="P35" s="279"/>
      <c r="Q35" s="279"/>
      <c r="R35" s="279"/>
      <c r="S35" s="280"/>
    </row>
    <row r="36" spans="1:19" ht="75" customHeight="1" x14ac:dyDescent="0.25">
      <c r="A36" s="278" t="str">
        <f>'PS - ESCOLA'!A1915</f>
        <v>REPRESENTANTE LEGAL: DEIRÓ MOREIRA MARRA - Prefeito Municipal de Patrocínio-MG</v>
      </c>
      <c r="B36" s="279"/>
      <c r="C36" s="279"/>
      <c r="D36" s="279"/>
      <c r="E36" s="279"/>
      <c r="F36" s="279"/>
      <c r="G36" s="279"/>
      <c r="H36" s="279"/>
      <c r="I36" s="279"/>
      <c r="J36" s="279"/>
      <c r="K36" s="279"/>
      <c r="L36" s="279"/>
      <c r="M36" s="279"/>
      <c r="N36" s="279"/>
      <c r="O36" s="279"/>
      <c r="P36" s="279"/>
      <c r="Q36" s="279"/>
      <c r="R36" s="279"/>
      <c r="S36" s="280"/>
    </row>
    <row r="37" spans="1:19" x14ac:dyDescent="0.25">
      <c r="S37" s="158">
        <f>C33-S33</f>
        <v>0</v>
      </c>
    </row>
    <row r="38" spans="1:19" x14ac:dyDescent="0.25">
      <c r="C38" s="158"/>
    </row>
    <row r="40" spans="1:19" x14ac:dyDescent="0.25">
      <c r="C40" s="158"/>
    </row>
  </sheetData>
  <mergeCells count="23">
    <mergeCell ref="A32:B32"/>
    <mergeCell ref="A33:B33"/>
    <mergeCell ref="A34:S34"/>
    <mergeCell ref="A35:S35"/>
    <mergeCell ref="A36:S36"/>
    <mergeCell ref="S5:S6"/>
    <mergeCell ref="A5:A6"/>
    <mergeCell ref="B5:B6"/>
    <mergeCell ref="C5:C6"/>
    <mergeCell ref="D5:D6"/>
    <mergeCell ref="E5:F5"/>
    <mergeCell ref="G5:H5"/>
    <mergeCell ref="I5:J5"/>
    <mergeCell ref="K5:L5"/>
    <mergeCell ref="M5:N5"/>
    <mergeCell ref="O5:P5"/>
    <mergeCell ref="Q5:R5"/>
    <mergeCell ref="B4:S4"/>
    <mergeCell ref="A1:S1"/>
    <mergeCell ref="B2:H2"/>
    <mergeCell ref="I2:S2"/>
    <mergeCell ref="B3:H3"/>
    <mergeCell ref="I3:S3"/>
  </mergeCells>
  <printOptions horizontalCentered="1"/>
  <pageMargins left="0.39370078740157483" right="0.19685039370078741" top="1.1811023622047245" bottom="0.19685039370078741" header="0.11811023622047245" footer="0.11811023622047245"/>
  <pageSetup paperSize="9" scale="5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9</vt:i4>
      </vt:variant>
    </vt:vector>
  </HeadingPairs>
  <TitlesOfParts>
    <vt:vector size="14" baseType="lpstr">
      <vt:lpstr>PS - ESCOLA</vt:lpstr>
      <vt:lpstr>CFF - ESCOLA</vt:lpstr>
      <vt:lpstr>PS - QUADRA</vt:lpstr>
      <vt:lpstr>CFF - QUADRA</vt:lpstr>
      <vt:lpstr>CFF - GERAL</vt:lpstr>
      <vt:lpstr>'CFF - ESCOLA'!Area_de_impressao</vt:lpstr>
      <vt:lpstr>'CFF - GERAL'!Area_de_impressao</vt:lpstr>
      <vt:lpstr>'CFF - QUADRA'!Area_de_impressao</vt:lpstr>
      <vt:lpstr>'PS - ESCOLA'!Area_de_impressao</vt:lpstr>
      <vt:lpstr>'PS - QUADRA'!Area_de_impressao</vt:lpstr>
      <vt:lpstr>'PS - ESCOLA'!Print_Area</vt:lpstr>
      <vt:lpstr>'PS - QUADRA'!Print_Area</vt:lpstr>
      <vt:lpstr>'PS - ESCOLA'!Print_Titles</vt:lpstr>
      <vt:lpstr>'PS - QUADRA'!Print_Titles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Home</cp:lastModifiedBy>
  <cp:lastPrinted>2023-12-12T19:39:37Z</cp:lastPrinted>
  <dcterms:created xsi:type="dcterms:W3CDTF">2012-05-28T19:15:19Z</dcterms:created>
  <dcterms:modified xsi:type="dcterms:W3CDTF">2024-01-04T18:11:09Z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y fmtid="{D5CDD505-2E9C-101B-9397-08002B2CF9AE}" pid="3" name="MSIP_Label_defa4170-0d19-0005-0004-bc88714345d2_Enabled">
    <vt:lpwstr>true</vt:lpwstr>
  </property>
  <property fmtid="{D5CDD505-2E9C-101B-9397-08002B2CF9AE}" pid="4" name="MSIP_Label_defa4170-0d19-0005-0004-bc88714345d2_SetDate">
    <vt:lpwstr>2024-01-03T17:55:09Z</vt:lpwstr>
  </property>
  <property fmtid="{D5CDD505-2E9C-101B-9397-08002B2CF9AE}" pid="5" name="MSIP_Label_defa4170-0d19-0005-0004-bc88714345d2_Method">
    <vt:lpwstr>Standard</vt:lpwstr>
  </property>
  <property fmtid="{D5CDD505-2E9C-101B-9397-08002B2CF9AE}" pid="6" name="MSIP_Label_defa4170-0d19-0005-0004-bc88714345d2_Name">
    <vt:lpwstr>defa4170-0d19-0005-0004-bc88714345d2</vt:lpwstr>
  </property>
  <property fmtid="{D5CDD505-2E9C-101B-9397-08002B2CF9AE}" pid="7" name="MSIP_Label_defa4170-0d19-0005-0004-bc88714345d2_SiteId">
    <vt:lpwstr>c64e36e1-d501-4fdd-8c10-a68fcd5b0a17</vt:lpwstr>
  </property>
  <property fmtid="{D5CDD505-2E9C-101B-9397-08002B2CF9AE}" pid="8" name="MSIP_Label_defa4170-0d19-0005-0004-bc88714345d2_ActionId">
    <vt:lpwstr>aacba732-2e3d-4e7e-9de4-456ab379bcd0</vt:lpwstr>
  </property>
  <property fmtid="{D5CDD505-2E9C-101B-9397-08002B2CF9AE}" pid="9" name="MSIP_Label_defa4170-0d19-0005-0004-bc88714345d2_ContentBits">
    <vt:lpwstr>0</vt:lpwstr>
  </property>
</Properties>
</file>