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8860" windowHeight="12780" tabRatio="646" activeTab="3"/>
  </bookViews>
  <sheets>
    <sheet name="Orçamento" sheetId="2" r:id="rId1"/>
    <sheet name="Composição" sheetId="4" r:id="rId2"/>
    <sheet name="BDI" sheetId="3" r:id="rId3"/>
    <sheet name="MODELO DE PREENCHIMENTO " sheetId="5" r:id="rId4"/>
  </sheets>
  <definedNames>
    <definedName name="_xlnm.Print_Area" localSheetId="1">Composição!$A$1:$H$56</definedName>
  </definedNames>
  <calcPr calcId="125725"/>
</workbook>
</file>

<file path=xl/calcChain.xml><?xml version="1.0" encoding="utf-8"?>
<calcChain xmlns="http://schemas.openxmlformats.org/spreadsheetml/2006/main">
  <c r="A2" i="4"/>
  <c r="C47"/>
  <c r="C46"/>
  <c r="G39" l="1"/>
  <c r="G27"/>
  <c r="H27" s="1"/>
  <c r="G20"/>
  <c r="H20" s="1"/>
  <c r="G43"/>
  <c r="G44" s="1"/>
  <c r="H33"/>
  <c r="G32"/>
  <c r="H32" s="1"/>
  <c r="G33"/>
  <c r="G34"/>
  <c r="H34" s="1"/>
  <c r="G35"/>
  <c r="H35" s="1"/>
  <c r="G36"/>
  <c r="H36" s="1"/>
  <c r="G37"/>
  <c r="H37" s="1"/>
  <c r="G38"/>
  <c r="H38" s="1"/>
  <c r="G31"/>
  <c r="H31" s="1"/>
  <c r="G21"/>
  <c r="H21" s="1"/>
  <c r="G22"/>
  <c r="H22" s="1"/>
  <c r="G23"/>
  <c r="H23" s="1"/>
  <c r="G24"/>
  <c r="H24" s="1"/>
  <c r="G25"/>
  <c r="H25" s="1"/>
  <c r="G26"/>
  <c r="H26" s="1"/>
  <c r="G5"/>
  <c r="H5" s="1"/>
  <c r="G6"/>
  <c r="H6" s="1"/>
  <c r="G7"/>
  <c r="H7" s="1"/>
  <c r="G8"/>
  <c r="H8" s="1"/>
  <c r="G9"/>
  <c r="H9" s="1"/>
  <c r="G10"/>
  <c r="H10" s="1"/>
  <c r="G11"/>
  <c r="H11" s="1"/>
  <c r="G12"/>
  <c r="H12" s="1"/>
  <c r="G13"/>
  <c r="H13" s="1"/>
  <c r="G14"/>
  <c r="H14" s="1"/>
  <c r="G15"/>
  <c r="H15" s="1"/>
  <c r="G4"/>
  <c r="H4" s="1"/>
  <c r="G41" i="5"/>
  <c r="H43" i="4" l="1"/>
  <c r="G40"/>
  <c r="H39"/>
  <c r="H40" s="1"/>
  <c r="H28"/>
  <c r="G28"/>
  <c r="G16"/>
  <c r="G7" i="2"/>
  <c r="H44" i="4" l="1"/>
  <c r="F7" i="2" s="1"/>
  <c r="H7" l="1"/>
  <c r="I7" s="1"/>
  <c r="G25" i="5"/>
  <c r="G6" i="2"/>
  <c r="G5"/>
  <c r="G4"/>
  <c r="G14" i="5" l="1"/>
  <c r="G37"/>
  <c r="H16" i="4" l="1"/>
  <c r="F6" i="2"/>
  <c r="H6" s="1"/>
  <c r="H17" i="4" l="1"/>
  <c r="F4" i="2" s="1"/>
  <c r="K13" i="4"/>
  <c r="I6" i="2"/>
  <c r="I4" l="1"/>
  <c r="H4"/>
  <c r="F5"/>
  <c r="I5" l="1"/>
  <c r="I8" s="1"/>
  <c r="H5"/>
</calcChain>
</file>

<file path=xl/sharedStrings.xml><?xml version="1.0" encoding="utf-8"?>
<sst xmlns="http://schemas.openxmlformats.org/spreadsheetml/2006/main" count="335" uniqueCount="130">
  <si>
    <t>ITEM</t>
  </si>
  <si>
    <t xml:space="preserve">DESCRIÇÃO </t>
  </si>
  <si>
    <t>UND.</t>
  </si>
  <si>
    <t>QUANT.</t>
  </si>
  <si>
    <t>VALOR REF. UNITÁRIO</t>
  </si>
  <si>
    <t>BDI</t>
  </si>
  <si>
    <t>VALOR COM BDI</t>
  </si>
  <si>
    <t>VALOR TOTAL</t>
  </si>
  <si>
    <t>PREFEITURA MUNICIPAL DE PATROCÍNIO - MG</t>
  </si>
  <si>
    <t>VALORES  DE BDI POR TIPO DE OBRA</t>
  </si>
  <si>
    <t>ACÓRDÃO TCU Nº 2622/2013</t>
  </si>
  <si>
    <t>Tipo de Obra</t>
  </si>
  <si>
    <t>1ºQ</t>
  </si>
  <si>
    <t>Médio</t>
  </si>
  <si>
    <t>3º Q</t>
  </si>
  <si>
    <t>Construção de Edifícios</t>
  </si>
  <si>
    <t>Construção de Rodovias e Ferrovias - Infra Urbana, praças, etc.</t>
  </si>
  <si>
    <t>Rede de Abastecimento de Água, Coleta de Esgotos</t>
  </si>
  <si>
    <t>Estações e Redes de Distribuição de Energia Elétrica</t>
  </si>
  <si>
    <t>Obras Portuárias, Marítimas e Fluviais</t>
  </si>
  <si>
    <t>Fornecimento de Materiais e Equipamentos</t>
  </si>
  <si>
    <t>M2</t>
  </si>
  <si>
    <t>TN</t>
  </si>
  <si>
    <t>EXECUÇÃO DE PAVIMENTO COM APLICAÇÃO DE CONCRETO ASFÁLTICO, CAMADA DE ROLAMENTO - EXCLUSIVE CARGA E TRANSPORTE. AF_11/2019</t>
  </si>
  <si>
    <t>EXECUÇÃO DE PINTURA DE LIGAÇÃO COM EMULSÃO ASFÁLTICA RR-2C. AF_11/2019</t>
  </si>
  <si>
    <t>Quantidade</t>
  </si>
  <si>
    <t>Valor Unitário</t>
  </si>
  <si>
    <t>Valor total</t>
  </si>
  <si>
    <t>COMPOSICAO</t>
  </si>
  <si>
    <t>Valor do serviço, por unidade executada:</t>
  </si>
  <si>
    <t>Composição 01</t>
  </si>
  <si>
    <t>Base: Sinapi 95995</t>
  </si>
  <si>
    <t>T</t>
  </si>
  <si>
    <t>CONCRETO BETUMINOSO USINADO A QUENTE (CBUQ) PARA PAVIMENTACAO ASFALTICA, PADRAO DNIT, FAIXA C, COM CAP 50/70 - AQUISICAO POSTO USINA</t>
  </si>
  <si>
    <t>VIBROACABADORA DE ASFALTO SOBRE ESTEIRAS, LARGURA DE PAVIMENTAÇÃO 1,90 M A 5,30 M, POTÊNCIA 105 HP CAPACIDADE 450 T/H - CHP DIURNO. AF_11/2014</t>
  </si>
  <si>
    <t xml:space="preserve">CHP </t>
  </si>
  <si>
    <t>CHI</t>
  </si>
  <si>
    <t>RASTELEIRO COM ENCARGOS COMPLEMENTARES</t>
  </si>
  <si>
    <t>H</t>
  </si>
  <si>
    <t>CAMINHÃO BASCULANTE 10 M3, TRUCADO CABINE SIMPLES, PESO BRUTO TOTAL 23.000 KG, CARGA ÚTIL MÁXIMA 15.935 KG, DISTÂNCIA ENTRE EIXOS 4,80 M, POTÊNCIA 2 30 CV INCLUSIVE CAÇAMBA METÁLICA - CHP DIURNO. AF_06/2014</t>
  </si>
  <si>
    <t>CHP</t>
  </si>
  <si>
    <t>ROLO COMPACTADOR VIBRATORIO TANDEM, ACO LISO, POTENCIA 125 HP, PESO SEM/COM LASTRO 10,20/11,65 T, LARGURA DE TRABALHO 1,73 M - CHP DIURNO. AF_11/2016</t>
  </si>
  <si>
    <t>ROLO COMPACTADOR VIBRATORIO TANDEM, ACO LISO, POTENCIA 125 HP, PESO SEM/COM LASTRO 10,20/11,65 T, LARGURA DE TRABALHO 1,73 M - CHI DIURNO. AF_11/2016</t>
  </si>
  <si>
    <t>TRATOR DE PNEUS COM POTÊNCIA DE 85 CV, TRAÇÃO 4X4, COM VASSOURA MECÂNICA ACOPLADA - CHI DIURNO. AF_02/2017</t>
  </si>
  <si>
    <t>TRATOR DE PNEUS COM POTÊNCIA DE 85 CV, TRAÇÃO 4X4, COM VASSOURA MECÂNICA ACOPLADA - CHP DIURNO. AF_03/2017</t>
  </si>
  <si>
    <t>ROLO COMPACTADOR DE PNEUS, ESTATICO, PRESSAO VARIAVEL, POTENCIA 110 HP, PESO SEM/COM LASTRO 10,8/27 T, LARGURA DE ROLAGEM 2,30 M - CHP DIURNO. AF_06/2017</t>
  </si>
  <si>
    <t>ROLO COMPACTADOR DE PNEUS, ESTATICO, PRESSAO VARIAVEL, POTENCIA 110 HP, PESO SEM/COM LASTRO 10,8/27 T, LARGURA DE ROLAGEM 2,30 M - CHI DIURNO. AF_06/2017</t>
  </si>
  <si>
    <t>Base: Sinapi 96402</t>
  </si>
  <si>
    <t>VASSOURA MECÂNICA REBOCÁVEL COM ESCOVA CILÍNDRICA, LARGURA ÚTIL DE VARRIME NTO DE 2,44 M - CHP DIURNO. AF_06/2014</t>
  </si>
  <si>
    <t>EMULSAO ASFALTICA CATIONICA RR-2C PARA USO EM PAVIMENTACAO ASFALTICA (COLETADO CAIXA NA ANP ACRESCIDO DE ICMS)</t>
  </si>
  <si>
    <t>KG</t>
  </si>
  <si>
    <t>ESPARGIDOR DE ASFALTO PRESSURIZADO, TANQUE 6 M3 COM ISOLAÇÃO TÉRMICA, AQUECIDO COM 2 MAÇARICOS, COM BARRA ESPARGIDORA 3,60 M, MONTADO SOBRE CAMINHÃO TOCO, PBT 14.300 KG, POTÊNCIA 185 CV - CHP DIURNO. AF_08/2015</t>
  </si>
  <si>
    <t>SERVENTE COM ENCARGOS COMPLEMENTARES</t>
  </si>
  <si>
    <t>TRATOR DE PNEUS, POTÊNCIA 85 CV, TRAÇÃO 4X4, PESO COM LASTRO DE 4.675 KG - CHP DIURNO. AF_06/2014</t>
  </si>
  <si>
    <t>TRATOR DE PNEUS, POTÊNCIA 85 CV, TRAÇÃO 4X4, PESO COM LASTRO DE 4.675 KG - CHI DIURNO. AF_06/2014</t>
  </si>
  <si>
    <t>ESPARGIDOR DE ASFALTO PRESSURIZADO, TANQUE 6 M3 COM ISOLAÇÃO TÉRMICA, AQUECIDO COM 2 MAÇARICOS, COM BARRA ESPARGIDORA 3,60 M, MONTADO SOBRE CAMINHÃO TOCO, PBT 14.300 KG, POTÊNCIA 185 CV - CHI DIURNO. AF_08/2015</t>
  </si>
  <si>
    <t>Composição 03</t>
  </si>
  <si>
    <t xml:space="preserve">PREÇO POR TONELADA </t>
  </si>
  <si>
    <t>M3</t>
  </si>
  <si>
    <t xml:space="preserve">EXECUÇÃO DE IMPRIMAÇÃO COM ASFALTO DILUÍDO CM-30. </t>
  </si>
  <si>
    <t>RO-51228</t>
  </si>
  <si>
    <t>TRANSPORTE DE CONCRETO BETUMINOSO USINADO A QUENTE (VOLUME COMPACTADO)</t>
  </si>
  <si>
    <t>m³xkm</t>
  </si>
  <si>
    <t>RO-14031</t>
  </si>
  <si>
    <t>RO-41369</t>
  </si>
  <si>
    <t>TRANSPORTE DE EMULSÃO ASFÁLTICA RR-2C</t>
  </si>
  <si>
    <t>Base: Setop RO-51228</t>
  </si>
  <si>
    <t>EQRO-
30626</t>
  </si>
  <si>
    <t>EQRO-
30632</t>
  </si>
  <si>
    <t>EQRO-
30633</t>
  </si>
  <si>
    <t>EQRO-
30635</t>
  </si>
  <si>
    <t>ENCARREGADO DE OBRA (Inclui Alimentação, EPI's e outros)</t>
  </si>
  <si>
    <t>MORO-
20022</t>
  </si>
  <si>
    <t>SERVENTE (Inclui Alimentação, EPI's e outros)</t>
  </si>
  <si>
    <t>MORO-
20023</t>
  </si>
  <si>
    <t>EMULSÃO ASFÁLTICA DE PETRÓLEO PARA SERVIÇO DE IMPRIMAÇÃO com ICMS 18%</t>
  </si>
  <si>
    <t>MATRO-
22869</t>
  </si>
  <si>
    <t>Composição 02</t>
  </si>
  <si>
    <t>CAMINHÃO DISTRIBUIDOR DE ASFALTO CAPACIDADE DE 5000 LITROS</t>
  </si>
  <si>
    <t>TANQUE PARA MATERIAL BETUMINOSO COM SERPENTINA CAPACIDADE 20000L</t>
  </si>
  <si>
    <t>TRATOR DE PNEUS 4 X 4 POTENCIA DE 81 A 90 HP</t>
  </si>
  <si>
    <t>VASSOURA MECANICA REBOCÁVEL</t>
  </si>
  <si>
    <t>ENCARREGADO DE OBRA (INCLUI ALIMENTAÇÃO, EPI'S E OUTROS)</t>
  </si>
  <si>
    <t>SERVENTE (INCLUI ALIMENTAÇÃO, EPI'S E OUTROS)</t>
  </si>
  <si>
    <t>EMULSÃO ASFÁLTICA DE PETRÓLEO PARA SERVIÇO DE IMPRIMAÇÃO COM ICMS 18%</t>
  </si>
  <si>
    <t>TRANSPORTE DE ASFALTO DILUÍDO CM-30</t>
  </si>
  <si>
    <t>EQRO-30626</t>
  </si>
  <si>
    <t>EXECUÇÃO DE PAVIMENTO COM APLICAÇÃO DE CONCRETO ASFÁLTICO(CBUQ) 5CM.</t>
  </si>
  <si>
    <t xml:space="preserve">EXECUÇÃO DE PINTURA DE LIGAÇÃO COM EMULSÃO ASFÁLTICA RR-2C. </t>
  </si>
  <si>
    <t>RO-42650</t>
  </si>
  <si>
    <t>FRESAGEM CONTÍNUA DE PAVIMENTO ASFÁLTICO (3CM)</t>
  </si>
  <si>
    <t>Base: Setop RO-42650</t>
  </si>
  <si>
    <t>Composição 04</t>
  </si>
  <si>
    <t>RO-
16631</t>
  </si>
  <si>
    <t>FRESAGEM CONTÍNUA</t>
  </si>
  <si>
    <t>___________________________________</t>
  </si>
  <si>
    <t>André de Oliveira</t>
  </si>
  <si>
    <t>Engenheiro Civil</t>
  </si>
  <si>
    <t>CREA-MG 209.140/D</t>
  </si>
  <si>
    <t>TRANSPORTE COM CAMINHÃO BASCULANTE DE 14 M³, EM VIA URBANA PAVIMENTADA DMT ATÉ 30 KM (UNIDADE: M3XKM). AF_07/2020</t>
  </si>
  <si>
    <t>TXKM</t>
  </si>
  <si>
    <t>Txkm</t>
  </si>
  <si>
    <t>RO-16631</t>
  </si>
  <si>
    <t>EQRO-30632</t>
  </si>
  <si>
    <t>EQRO-30633</t>
  </si>
  <si>
    <t>EQRO-30635</t>
  </si>
  <si>
    <t>MORO-20022</t>
  </si>
  <si>
    <t>MORO-20023</t>
  </si>
  <si>
    <t>MATRO-22869</t>
  </si>
  <si>
    <t xml:space="preserve">Planilhas de referência: </t>
  </si>
  <si>
    <t>Observações:</t>
  </si>
  <si>
    <t>ANDRÉ DE OLIVEIRA</t>
  </si>
  <si>
    <t>Departamento Técnico - DT/SEMOP</t>
  </si>
  <si>
    <t>Secretaria Municipal de Obras Públicas - SEMOP</t>
  </si>
  <si>
    <t>LEANDRO JOAQUIM SILVA ANDRADE</t>
  </si>
  <si>
    <t>Arquiteto e Urbanista</t>
  </si>
  <si>
    <r>
      <t xml:space="preserve">CÓD.   </t>
    </r>
    <r>
      <rPr>
        <sz val="8"/>
        <color theme="1"/>
        <rFont val="Calibri"/>
        <family val="2"/>
        <scheme val="minor"/>
      </rPr>
      <t>SINAPI/SETOP</t>
    </r>
  </si>
  <si>
    <t>PLANILHA ORÇAMENTÁRIA</t>
  </si>
  <si>
    <t xml:space="preserve">PREÇO GLOBAL: </t>
  </si>
  <si>
    <t>Preço Unitário</t>
  </si>
  <si>
    <t>Preço Total</t>
  </si>
  <si>
    <t>Base: SINAPI 95995</t>
  </si>
  <si>
    <t>Base: SINAPI 96402</t>
  </si>
  <si>
    <t>PLANILHA ORÇAMENTÁRIA - COMPOSIÇÕES</t>
  </si>
  <si>
    <t>VASSOURA MECÂNICA REBOCÁVEL COM ESCOVA CILÍNDRICA, LARGURA ÚTIL DE VARRIMENTO DE 2,44 M - CHP DIURNO. AF_06/2014</t>
  </si>
  <si>
    <t>Preço Não Arredondado</t>
  </si>
  <si>
    <t>Foram incluídos os custos de transporte nas composições 1, 2 e 3</t>
  </si>
  <si>
    <t>SEINFRA MG REGIAO TRIÂNGULO 01/2023 - COM DESONERACAO</t>
  </si>
  <si>
    <t>SINAPI MINAS GERAIS (MG) 06/2023 - DESONERADO</t>
  </si>
  <si>
    <t>Contratação de empresa especializada para fornecimento e prestação de serviços de execução de imprimação com asfalto diluído CM-30, execução de pintura de ligação com emulsão RR-2C e construção de pavimentação com aplicação de concreto betuminoso usinado a quente (CBUQ), camada de rolamento, com espessura de 5,0 cm para atender as obras de REVITALIZAÇÃO DAS AVENIDAS ALTINO GUIMARÃES, DOM JOSÉ ANDRÉ COIMBRA e JOÃO FURTADO DE OLIVEIRA no MUNICÍPIO DE PATROCÍNIO, MG. Os serviços acima elencados, correspondem às obras do TRECHO 2, com início no cruzamento da AVENIDA ALTINO GUIMARÃES c/ RUA RIO BRANCO, até o cruzamento da AVENIDA DOM JOSÉ ANDRÉ COIMBRA c/ a AVENIDA FARIA PEREIRA.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</si>
</sst>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#,##0.0000"/>
    <numFmt numFmtId="165" formatCode="#,##0.0000000"/>
    <numFmt numFmtId="166" formatCode="_-&quot;R$&quot;\ * #,##0.000000_-;\-&quot;R$&quot;\ * #,##0.000000_-;_-&quot;R$&quot;\ * &quot;-&quot;??_-;_-@_-"/>
    <numFmt numFmtId="167" formatCode="_-&quot;R$&quot;\ * #,##0.0000000_-;\-&quot;R$&quot;\ * #,##0.0000000_-;_-&quot;R$&quot;\ 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9"/>
      <name val="Arial"/>
      <family val="2"/>
    </font>
    <font>
      <sz val="8"/>
      <color rgb="FF000000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  <scheme val="minor"/>
    </font>
    <font>
      <sz val="11"/>
      <name val="Calibri"/>
      <family val="2"/>
    </font>
    <font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00B05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249977111117893"/>
        <bgColor indexed="8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</cellStyleXfs>
  <cellXfs count="144">
    <xf numFmtId="0" fontId="0" fillId="0" borderId="0" xfId="0"/>
    <xf numFmtId="0" fontId="0" fillId="0" borderId="1" xfId="0" applyBorder="1" applyAlignment="1">
      <alignment horizontal="left" vertical="center" wrapText="1"/>
    </xf>
    <xf numFmtId="0" fontId="5" fillId="0" borderId="15" xfId="4" applyFont="1" applyBorder="1" applyAlignment="1">
      <alignment horizontal="center" vertical="center"/>
    </xf>
    <xf numFmtId="0" fontId="5" fillId="0" borderId="16" xfId="4" applyFont="1" applyBorder="1" applyAlignment="1">
      <alignment horizontal="center" vertical="center"/>
    </xf>
    <xf numFmtId="0" fontId="5" fillId="0" borderId="17" xfId="4" applyFont="1" applyBorder="1" applyAlignment="1">
      <alignment horizontal="center" vertical="center"/>
    </xf>
    <xf numFmtId="10" fontId="6" fillId="4" borderId="21" xfId="2" applyNumberFormat="1" applyFont="1" applyFill="1" applyBorder="1" applyAlignment="1">
      <alignment horizontal="center" vertical="center"/>
    </xf>
    <xf numFmtId="10" fontId="6" fillId="4" borderId="22" xfId="2" applyNumberFormat="1" applyFont="1" applyFill="1" applyBorder="1" applyAlignment="1">
      <alignment horizontal="center" vertical="center"/>
    </xf>
    <xf numFmtId="10" fontId="6" fillId="4" borderId="26" xfId="2" applyNumberFormat="1" applyFont="1" applyFill="1" applyBorder="1" applyAlignment="1">
      <alignment horizontal="center" vertical="center"/>
    </xf>
    <xf numFmtId="10" fontId="6" fillId="4" borderId="27" xfId="2" applyNumberFormat="1" applyFont="1" applyFill="1" applyBorder="1" applyAlignment="1">
      <alignment horizontal="center" vertical="center"/>
    </xf>
    <xf numFmtId="10" fontId="6" fillId="4" borderId="31" xfId="2" applyNumberFormat="1" applyFont="1" applyFill="1" applyBorder="1" applyAlignment="1">
      <alignment horizontal="center" vertical="center"/>
    </xf>
    <xf numFmtId="10" fontId="6" fillId="4" borderId="32" xfId="2" applyNumberFormat="1" applyFont="1" applyFill="1" applyBorder="1" applyAlignment="1">
      <alignment horizontal="center" vertical="center"/>
    </xf>
    <xf numFmtId="0" fontId="8" fillId="5" borderId="1" xfId="5" applyFont="1" applyFill="1" applyBorder="1" applyAlignment="1">
      <alignment horizontal="center" vertical="center" wrapText="1"/>
    </xf>
    <xf numFmtId="4" fontId="8" fillId="5" borderId="1" xfId="5" applyNumberFormat="1" applyFont="1" applyFill="1" applyBorder="1" applyAlignment="1">
      <alignment horizontal="center" vertical="center" wrapText="1"/>
    </xf>
    <xf numFmtId="0" fontId="9" fillId="5" borderId="1" xfId="5" applyFont="1" applyFill="1" applyBorder="1" applyAlignment="1">
      <alignment horizontal="center" vertical="center" wrapText="1"/>
    </xf>
    <xf numFmtId="4" fontId="9" fillId="5" borderId="1" xfId="5" applyNumberFormat="1" applyFont="1" applyFill="1" applyBorder="1" applyAlignment="1">
      <alignment horizontal="center" vertical="center" wrapText="1"/>
    </xf>
    <xf numFmtId="44" fontId="9" fillId="5" borderId="1" xfId="1" applyFont="1" applyFill="1" applyBorder="1" applyAlignment="1">
      <alignment horizontal="center" vertical="center" wrapText="1"/>
    </xf>
    <xf numFmtId="44" fontId="8" fillId="6" borderId="1" xfId="1" applyFont="1" applyFill="1" applyBorder="1" applyAlignment="1">
      <alignment horizontal="center" vertical="center" wrapText="1"/>
    </xf>
    <xf numFmtId="0" fontId="9" fillId="5" borderId="1" xfId="5" applyFont="1" applyFill="1" applyBorder="1" applyAlignment="1">
      <alignment horizontal="left" vertical="center" wrapText="1"/>
    </xf>
    <xf numFmtId="164" fontId="9" fillId="5" borderId="1" xfId="5" applyNumberFormat="1" applyFont="1" applyFill="1" applyBorder="1" applyAlignment="1">
      <alignment horizontal="center" vertical="center" wrapText="1"/>
    </xf>
    <xf numFmtId="10" fontId="6" fillId="7" borderId="26" xfId="2" applyNumberFormat="1" applyFont="1" applyFill="1" applyBorder="1" applyAlignment="1">
      <alignment horizontal="center" vertical="center"/>
    </xf>
    <xf numFmtId="44" fontId="9" fillId="5" borderId="7" xfId="1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4" fontId="0" fillId="0" borderId="1" xfId="1" applyFont="1" applyBorder="1"/>
    <xf numFmtId="0" fontId="9" fillId="5" borderId="0" xfId="5" applyFont="1" applyFill="1" applyBorder="1" applyAlignment="1">
      <alignment horizontal="left" vertical="center" wrapText="1"/>
    </xf>
    <xf numFmtId="44" fontId="8" fillId="8" borderId="0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/>
    <xf numFmtId="44" fontId="13" fillId="0" borderId="1" xfId="1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/>
    <xf numFmtId="44" fontId="16" fillId="0" borderId="0" xfId="1" applyFont="1"/>
    <xf numFmtId="0" fontId="0" fillId="0" borderId="0" xfId="0" applyFont="1"/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/>
    </xf>
    <xf numFmtId="44" fontId="1" fillId="0" borderId="6" xfId="1" applyFont="1" applyBorder="1" applyAlignment="1">
      <alignment horizontal="center" vertical="center"/>
    </xf>
    <xf numFmtId="10" fontId="1" fillId="0" borderId="1" xfId="2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1" fillId="2" borderId="6" xfId="1" applyFont="1" applyFill="1" applyBorder="1" applyAlignment="1">
      <alignment horizontal="center" vertical="center"/>
    </xf>
    <xf numFmtId="0" fontId="0" fillId="0" borderId="37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20" fillId="5" borderId="1" xfId="5" applyFont="1" applyFill="1" applyBorder="1" applyAlignment="1">
      <alignment horizontal="center" vertical="center" wrapText="1"/>
    </xf>
    <xf numFmtId="4" fontId="20" fillId="5" borderId="1" xfId="5" applyNumberFormat="1" applyFont="1" applyFill="1" applyBorder="1" applyAlignment="1">
      <alignment horizontal="center" vertical="center" wrapText="1"/>
    </xf>
    <xf numFmtId="0" fontId="20" fillId="5" borderId="1" xfId="5" applyFont="1" applyFill="1" applyBorder="1" applyAlignment="1">
      <alignment horizontal="left" vertical="center" wrapText="1"/>
    </xf>
    <xf numFmtId="44" fontId="20" fillId="5" borderId="1" xfId="1" applyFont="1" applyFill="1" applyBorder="1" applyAlignment="1">
      <alignment horizontal="center" vertical="center" wrapText="1"/>
    </xf>
    <xf numFmtId="0" fontId="17" fillId="5" borderId="1" xfId="5" applyFont="1" applyFill="1" applyBorder="1" applyAlignment="1">
      <alignment horizontal="center" vertical="center" wrapText="1"/>
    </xf>
    <xf numFmtId="0" fontId="17" fillId="5" borderId="1" xfId="5" applyFont="1" applyFill="1" applyBorder="1" applyAlignment="1">
      <alignment horizontal="left" vertical="center" wrapText="1"/>
    </xf>
    <xf numFmtId="44" fontId="17" fillId="5" borderId="1" xfId="1" applyFont="1" applyFill="1" applyBorder="1" applyAlignment="1">
      <alignment horizontal="center" vertical="center" wrapText="1"/>
    </xf>
    <xf numFmtId="44" fontId="20" fillId="6" borderId="1" xfId="1" applyFont="1" applyFill="1" applyBorder="1" applyAlignment="1">
      <alignment horizontal="center" vertical="center" wrapText="1"/>
    </xf>
    <xf numFmtId="0" fontId="20" fillId="5" borderId="0" xfId="5" applyFont="1" applyFill="1" applyBorder="1" applyAlignment="1">
      <alignment horizontal="left" vertical="center" wrapText="1"/>
    </xf>
    <xf numFmtId="164" fontId="17" fillId="5" borderId="1" xfId="5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6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2" fillId="0" borderId="0" xfId="0" applyFont="1" applyBorder="1" applyAlignment="1">
      <alignment vertical="center"/>
    </xf>
    <xf numFmtId="0" fontId="23" fillId="5" borderId="1" xfId="5" applyFont="1" applyFill="1" applyBorder="1" applyAlignment="1">
      <alignment horizontal="center" vertical="center" wrapText="1"/>
    </xf>
    <xf numFmtId="165" fontId="20" fillId="5" borderId="1" xfId="5" applyNumberFormat="1" applyFont="1" applyFill="1" applyBorder="1" applyAlignment="1">
      <alignment horizontal="center" vertical="center" wrapText="1"/>
    </xf>
    <xf numFmtId="165" fontId="17" fillId="5" borderId="1" xfId="5" applyNumberFormat="1" applyFont="1" applyFill="1" applyBorder="1" applyAlignment="1">
      <alignment horizontal="center" vertical="center" wrapText="1"/>
    </xf>
    <xf numFmtId="0" fontId="22" fillId="0" borderId="0" xfId="0" applyFont="1"/>
    <xf numFmtId="44" fontId="17" fillId="0" borderId="1" xfId="1" applyFont="1" applyBorder="1" applyAlignment="1">
      <alignment vertical="center"/>
    </xf>
    <xf numFmtId="44" fontId="23" fillId="6" borderId="1" xfId="1" applyFont="1" applyFill="1" applyBorder="1" applyAlignment="1">
      <alignment horizontal="center" vertical="center" wrapText="1"/>
    </xf>
    <xf numFmtId="44" fontId="20" fillId="5" borderId="1" xfId="1" applyNumberFormat="1" applyFont="1" applyFill="1" applyBorder="1" applyAlignment="1">
      <alignment horizontal="center" vertical="center" wrapText="1"/>
    </xf>
    <xf numFmtId="44" fontId="20" fillId="6" borderId="1" xfId="1" applyNumberFormat="1" applyFont="1" applyFill="1" applyBorder="1" applyAlignment="1">
      <alignment horizontal="center" vertical="center" wrapText="1"/>
    </xf>
    <xf numFmtId="44" fontId="21" fillId="9" borderId="1" xfId="1" applyNumberFormat="1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vertical="center"/>
    </xf>
    <xf numFmtId="167" fontId="23" fillId="5" borderId="1" xfId="1" applyNumberFormat="1" applyFont="1" applyFill="1" applyBorder="1" applyAlignment="1">
      <alignment horizontal="center" vertical="center" wrapText="1"/>
    </xf>
    <xf numFmtId="44" fontId="23" fillId="6" borderId="1" xfId="1" applyNumberFormat="1" applyFont="1" applyFill="1" applyBorder="1" applyAlignment="1">
      <alignment horizontal="center" vertical="center" wrapText="1"/>
    </xf>
    <xf numFmtId="0" fontId="23" fillId="0" borderId="0" xfId="0" applyFont="1"/>
    <xf numFmtId="167" fontId="23" fillId="0" borderId="1" xfId="1" applyNumberFormat="1" applyFont="1" applyBorder="1" applyAlignment="1">
      <alignment vertical="center"/>
    </xf>
    <xf numFmtId="44" fontId="17" fillId="5" borderId="1" xfId="1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0" fillId="2" borderId="36" xfId="0" applyFill="1" applyBorder="1" applyAlignment="1">
      <alignment horizontal="right" vertical="center"/>
    </xf>
    <xf numFmtId="0" fontId="0" fillId="2" borderId="33" xfId="0" applyFont="1" applyFill="1" applyBorder="1" applyAlignment="1">
      <alignment horizontal="right" vertical="center"/>
    </xf>
    <xf numFmtId="0" fontId="0" fillId="2" borderId="7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37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8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44" fontId="0" fillId="0" borderId="9" xfId="0" applyNumberFormat="1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20" fillId="5" borderId="5" xfId="5" applyFont="1" applyFill="1" applyBorder="1" applyAlignment="1">
      <alignment horizontal="right" vertical="center" wrapText="1"/>
    </xf>
    <xf numFmtId="0" fontId="20" fillId="5" borderId="33" xfId="5" applyFont="1" applyFill="1" applyBorder="1" applyAlignment="1">
      <alignment horizontal="right" vertical="center" wrapText="1"/>
    </xf>
    <xf numFmtId="0" fontId="20" fillId="5" borderId="7" xfId="5" applyFont="1" applyFill="1" applyBorder="1" applyAlignment="1">
      <alignment horizontal="right" vertical="center" wrapText="1"/>
    </xf>
    <xf numFmtId="0" fontId="17" fillId="5" borderId="5" xfId="5" applyFont="1" applyFill="1" applyBorder="1" applyAlignment="1">
      <alignment horizontal="right" vertical="center" wrapText="1"/>
    </xf>
    <xf numFmtId="0" fontId="17" fillId="5" borderId="33" xfId="5" applyFont="1" applyFill="1" applyBorder="1" applyAlignment="1">
      <alignment horizontal="right" vertical="center" wrapText="1"/>
    </xf>
    <xf numFmtId="0" fontId="17" fillId="5" borderId="7" xfId="5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1" fillId="9" borderId="5" xfId="5" applyFont="1" applyFill="1" applyBorder="1" applyAlignment="1">
      <alignment horizontal="right" vertical="center" wrapText="1"/>
    </xf>
    <xf numFmtId="0" fontId="21" fillId="9" borderId="33" xfId="5" applyFont="1" applyFill="1" applyBorder="1" applyAlignment="1">
      <alignment horizontal="right" vertical="center" wrapText="1"/>
    </xf>
    <xf numFmtId="0" fontId="21" fillId="9" borderId="7" xfId="5" applyFont="1" applyFill="1" applyBorder="1" applyAlignment="1">
      <alignment horizontal="right" vertical="center" wrapText="1"/>
    </xf>
    <xf numFmtId="0" fontId="6" fillId="0" borderId="23" xfId="4" applyFont="1" applyBorder="1" applyAlignment="1">
      <alignment horizontal="left" vertical="center"/>
    </xf>
    <xf numFmtId="0" fontId="6" fillId="0" borderId="24" xfId="4" applyFont="1" applyBorder="1" applyAlignment="1">
      <alignment horizontal="left" vertical="center"/>
    </xf>
    <xf numFmtId="0" fontId="6" fillId="0" borderId="25" xfId="4" applyFont="1" applyBorder="1" applyAlignment="1">
      <alignment horizontal="left" vertical="center"/>
    </xf>
    <xf numFmtId="0" fontId="6" fillId="0" borderId="28" xfId="4" applyFont="1" applyBorder="1" applyAlignment="1">
      <alignment horizontal="left" vertical="center"/>
    </xf>
    <xf numFmtId="0" fontId="6" fillId="0" borderId="29" xfId="4" applyFont="1" applyBorder="1" applyAlignment="1">
      <alignment horizontal="left" vertical="center"/>
    </xf>
    <xf numFmtId="0" fontId="6" fillId="0" borderId="30" xfId="4" applyFont="1" applyBorder="1" applyAlignment="1">
      <alignment horizontal="left" vertical="center"/>
    </xf>
    <xf numFmtId="0" fontId="4" fillId="3" borderId="8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/>
    </xf>
    <xf numFmtId="0" fontId="4" fillId="3" borderId="10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  <xf numFmtId="0" fontId="5" fillId="0" borderId="12" xfId="4" applyFont="1" applyBorder="1" applyAlignment="1">
      <alignment horizontal="center" vertical="center"/>
    </xf>
    <xf numFmtId="0" fontId="5" fillId="0" borderId="13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/>
    </xf>
    <xf numFmtId="0" fontId="6" fillId="0" borderId="18" xfId="4" applyFont="1" applyBorder="1" applyAlignment="1">
      <alignment horizontal="left" vertical="center"/>
    </xf>
    <xf numFmtId="0" fontId="6" fillId="0" borderId="19" xfId="4" applyFont="1" applyBorder="1" applyAlignment="1">
      <alignment horizontal="left" vertical="center"/>
    </xf>
    <xf numFmtId="0" fontId="6" fillId="0" borderId="20" xfId="4" applyFont="1" applyBorder="1" applyAlignment="1">
      <alignment horizontal="left" vertical="center"/>
    </xf>
    <xf numFmtId="0" fontId="9" fillId="5" borderId="5" xfId="5" applyFont="1" applyFill="1" applyBorder="1" applyAlignment="1">
      <alignment horizontal="left" vertical="center" wrapText="1"/>
    </xf>
    <xf numFmtId="0" fontId="9" fillId="5" borderId="33" xfId="5" applyFont="1" applyFill="1" applyBorder="1" applyAlignment="1">
      <alignment horizontal="left" vertical="center" wrapText="1"/>
    </xf>
    <xf numFmtId="0" fontId="9" fillId="5" borderId="7" xfId="5" applyFont="1" applyFill="1" applyBorder="1" applyAlignment="1">
      <alignment horizontal="left" vertical="center" wrapText="1"/>
    </xf>
  </cellXfs>
  <cellStyles count="6">
    <cellStyle name="Moeda" xfId="1" builtinId="4"/>
    <cellStyle name="Normal" xfId="0" builtinId="0"/>
    <cellStyle name="Normal 2 2" xfId="4"/>
    <cellStyle name="Normal_Pesquisa no referencial 10 de maio de 2013" xfId="5"/>
    <cellStyle name="Normal_pLANILHA DE BDI_MODELO v2_EXCEL" xfId="3"/>
    <cellStyle name="Porcentagem" xfId="2" builtinId="5"/>
  </cellStyles>
  <dxfs count="162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view="pageBreakPreview" zoomScale="80" zoomScaleSheetLayoutView="80" workbookViewId="0">
      <selection activeCell="F13" sqref="F13:I13"/>
    </sheetView>
  </sheetViews>
  <sheetFormatPr defaultRowHeight="15"/>
  <cols>
    <col min="1" max="1" width="13" style="47" customWidth="1"/>
    <col min="2" max="2" width="15.5703125" style="47" customWidth="1"/>
    <col min="3" max="3" width="73.5703125" style="47" bestFit="1" customWidth="1"/>
    <col min="4" max="4" width="9.140625" style="47"/>
    <col min="5" max="5" width="10.42578125" style="47" bestFit="1" customWidth="1"/>
    <col min="6" max="6" width="12.140625" style="47" customWidth="1"/>
    <col min="7" max="7" width="10.28515625" style="47" bestFit="1" customWidth="1"/>
    <col min="8" max="8" width="12.140625" style="47" customWidth="1"/>
    <col min="9" max="9" width="17.85546875" style="47" customWidth="1"/>
    <col min="10" max="16384" width="9.140625" style="47"/>
  </cols>
  <sheetData>
    <row r="1" spans="1:9" ht="20.100000000000001" customHeight="1">
      <c r="A1" s="95" t="s">
        <v>117</v>
      </c>
      <c r="B1" s="96"/>
      <c r="C1" s="96"/>
      <c r="D1" s="96"/>
      <c r="E1" s="96"/>
      <c r="F1" s="96"/>
      <c r="G1" s="96"/>
      <c r="H1" s="96"/>
      <c r="I1" s="97"/>
    </row>
    <row r="2" spans="1:9" ht="60" customHeight="1">
      <c r="A2" s="98" t="s">
        <v>129</v>
      </c>
      <c r="B2" s="99"/>
      <c r="C2" s="99"/>
      <c r="D2" s="99"/>
      <c r="E2" s="99"/>
      <c r="F2" s="99"/>
      <c r="G2" s="99"/>
      <c r="H2" s="99"/>
      <c r="I2" s="100"/>
    </row>
    <row r="3" spans="1:9" ht="30" customHeight="1">
      <c r="A3" s="40" t="s">
        <v>0</v>
      </c>
      <c r="B3" s="42" t="s">
        <v>116</v>
      </c>
      <c r="C3" s="41" t="s">
        <v>1</v>
      </c>
      <c r="D3" s="41" t="s">
        <v>2</v>
      </c>
      <c r="E3" s="41" t="s">
        <v>3</v>
      </c>
      <c r="F3" s="42" t="s">
        <v>4</v>
      </c>
      <c r="G3" s="42" t="s">
        <v>5</v>
      </c>
      <c r="H3" s="42" t="s">
        <v>6</v>
      </c>
      <c r="I3" s="43" t="s">
        <v>7</v>
      </c>
    </row>
    <row r="4" spans="1:9" ht="30">
      <c r="A4" s="36">
        <v>1</v>
      </c>
      <c r="B4" s="38">
        <v>95995</v>
      </c>
      <c r="C4" s="37" t="s">
        <v>87</v>
      </c>
      <c r="D4" s="38" t="s">
        <v>22</v>
      </c>
      <c r="E4" s="39">
        <v>1986.97</v>
      </c>
      <c r="F4" s="44">
        <f>Composição!H17</f>
        <v>646.27368091435733</v>
      </c>
      <c r="G4" s="46">
        <f>BDI!G6</f>
        <v>0.19600000000000001</v>
      </c>
      <c r="H4" s="44">
        <f>ROUND(F4*G4+(F4),2)</f>
        <v>772.94</v>
      </c>
      <c r="I4" s="45">
        <f>E4*H4</f>
        <v>1535808.5918000001</v>
      </c>
    </row>
    <row r="5" spans="1:9" ht="20.100000000000001" customHeight="1">
      <c r="A5" s="36">
        <v>2</v>
      </c>
      <c r="B5" s="49" t="s">
        <v>60</v>
      </c>
      <c r="C5" s="37" t="s">
        <v>59</v>
      </c>
      <c r="D5" s="38" t="s">
        <v>21</v>
      </c>
      <c r="E5" s="39">
        <v>15824.87</v>
      </c>
      <c r="F5" s="44">
        <f>Composição!H28</f>
        <v>4.16</v>
      </c>
      <c r="G5" s="46">
        <f>BDI!G6</f>
        <v>0.19600000000000001</v>
      </c>
      <c r="H5" s="44">
        <f t="shared" ref="H5:H7" si="0">ROUND(F5*G5+(F5),2)</f>
        <v>4.9800000000000004</v>
      </c>
      <c r="I5" s="45">
        <f t="shared" ref="I5:I7" si="1">E5*H5</f>
        <v>78807.852600000013</v>
      </c>
    </row>
    <row r="6" spans="1:9" ht="20.100000000000001" customHeight="1">
      <c r="A6" s="36">
        <v>3</v>
      </c>
      <c r="B6" s="38">
        <v>96402</v>
      </c>
      <c r="C6" s="37" t="s">
        <v>88</v>
      </c>
      <c r="D6" s="38" t="s">
        <v>21</v>
      </c>
      <c r="E6" s="39">
        <v>15824.87</v>
      </c>
      <c r="F6" s="44">
        <f>Composição!H40</f>
        <v>2.899999999999999</v>
      </c>
      <c r="G6" s="46">
        <f>BDI!G6</f>
        <v>0.19600000000000001</v>
      </c>
      <c r="H6" s="44">
        <f t="shared" si="0"/>
        <v>3.47</v>
      </c>
      <c r="I6" s="45">
        <f t="shared" si="1"/>
        <v>54912.298900000009</v>
      </c>
    </row>
    <row r="7" spans="1:9" ht="20.100000000000001" customHeight="1">
      <c r="A7" s="36">
        <v>4</v>
      </c>
      <c r="B7" s="38" t="s">
        <v>89</v>
      </c>
      <c r="C7" s="37" t="s">
        <v>90</v>
      </c>
      <c r="D7" s="38" t="s">
        <v>21</v>
      </c>
      <c r="E7" s="39">
        <v>7912.43</v>
      </c>
      <c r="F7" s="44">
        <f>Composição!H44</f>
        <v>2.39</v>
      </c>
      <c r="G7" s="46">
        <f>BDI!G6</f>
        <v>0.19600000000000001</v>
      </c>
      <c r="H7" s="44">
        <f t="shared" si="0"/>
        <v>2.86</v>
      </c>
      <c r="I7" s="45">
        <f t="shared" si="1"/>
        <v>22629.549800000001</v>
      </c>
    </row>
    <row r="8" spans="1:9" ht="20.100000000000001" customHeight="1">
      <c r="A8" s="101" t="s">
        <v>118</v>
      </c>
      <c r="B8" s="102"/>
      <c r="C8" s="102"/>
      <c r="D8" s="102"/>
      <c r="E8" s="102"/>
      <c r="F8" s="102"/>
      <c r="G8" s="102"/>
      <c r="H8" s="103"/>
      <c r="I8" s="50">
        <f>SUM(I4:I7)</f>
        <v>1692158.2931000001</v>
      </c>
    </row>
    <row r="9" spans="1:9" ht="20.100000000000001" customHeight="1">
      <c r="A9" s="51"/>
      <c r="B9" s="48"/>
      <c r="C9" s="48"/>
      <c r="D9" s="48"/>
      <c r="E9" s="48"/>
      <c r="F9" s="48"/>
      <c r="G9" s="48"/>
      <c r="H9" s="48"/>
      <c r="I9" s="52"/>
    </row>
    <row r="10" spans="1:9" ht="20.100000000000001" customHeight="1">
      <c r="A10" s="106" t="s">
        <v>109</v>
      </c>
      <c r="B10" s="107"/>
      <c r="C10" s="90" t="s">
        <v>127</v>
      </c>
      <c r="D10" s="48"/>
      <c r="E10" s="48"/>
      <c r="F10" s="48"/>
      <c r="G10" s="48"/>
      <c r="H10" s="48"/>
      <c r="I10" s="52"/>
    </row>
    <row r="11" spans="1:9" ht="20.100000000000001" customHeight="1">
      <c r="A11" s="51"/>
      <c r="B11" s="48"/>
      <c r="C11" s="90" t="s">
        <v>128</v>
      </c>
      <c r="D11" s="48"/>
      <c r="E11" s="48"/>
      <c r="F11" s="93" t="s">
        <v>111</v>
      </c>
      <c r="G11" s="93"/>
      <c r="H11" s="93"/>
      <c r="I11" s="94"/>
    </row>
    <row r="12" spans="1:9" ht="15" customHeight="1">
      <c r="A12" s="51"/>
      <c r="B12" s="48"/>
      <c r="C12" s="48"/>
      <c r="D12" s="48"/>
      <c r="E12" s="48"/>
      <c r="F12" s="104" t="s">
        <v>97</v>
      </c>
      <c r="G12" s="104"/>
      <c r="H12" s="104"/>
      <c r="I12" s="105"/>
    </row>
    <row r="13" spans="1:9" ht="15" customHeight="1">
      <c r="A13" s="107" t="s">
        <v>110</v>
      </c>
      <c r="B13" s="107"/>
      <c r="C13" s="90" t="s">
        <v>126</v>
      </c>
      <c r="D13" s="48"/>
      <c r="E13" s="48"/>
      <c r="F13" s="104" t="s">
        <v>112</v>
      </c>
      <c r="G13" s="104"/>
      <c r="H13" s="104"/>
      <c r="I13" s="105"/>
    </row>
    <row r="14" spans="1:9" ht="15" customHeight="1">
      <c r="A14" s="51"/>
      <c r="B14" s="48"/>
      <c r="C14" s="48"/>
      <c r="D14" s="48"/>
      <c r="E14" s="48"/>
      <c r="F14" s="104" t="s">
        <v>113</v>
      </c>
      <c r="G14" s="104"/>
      <c r="H14" s="104"/>
      <c r="I14" s="105"/>
    </row>
    <row r="15" spans="1:9" ht="15" customHeight="1">
      <c r="A15" s="51"/>
      <c r="B15" s="48"/>
      <c r="C15" s="48"/>
      <c r="D15" s="48"/>
      <c r="E15" s="48"/>
      <c r="F15" s="48"/>
      <c r="G15" s="48"/>
      <c r="H15" s="48"/>
      <c r="I15" s="52"/>
    </row>
    <row r="16" spans="1:9" ht="15" customHeight="1">
      <c r="A16" s="51"/>
      <c r="B16" s="48"/>
      <c r="C16" s="48"/>
      <c r="D16" s="48"/>
      <c r="E16" s="48"/>
      <c r="F16" s="48"/>
      <c r="G16" s="48"/>
      <c r="H16" s="48"/>
      <c r="I16" s="52"/>
    </row>
    <row r="17" spans="1:9" ht="15" customHeight="1">
      <c r="A17" s="51"/>
      <c r="B17" s="48"/>
      <c r="C17" s="48"/>
      <c r="D17" s="48"/>
      <c r="E17" s="48"/>
      <c r="F17" s="93" t="s">
        <v>114</v>
      </c>
      <c r="G17" s="93"/>
      <c r="H17" s="93"/>
      <c r="I17" s="94"/>
    </row>
    <row r="18" spans="1:9" ht="15" customHeight="1">
      <c r="A18" s="51"/>
      <c r="B18" s="48"/>
      <c r="C18" s="48"/>
      <c r="D18" s="48"/>
      <c r="E18" s="48"/>
      <c r="F18" s="104" t="s">
        <v>115</v>
      </c>
      <c r="G18" s="104"/>
      <c r="H18" s="104"/>
      <c r="I18" s="105"/>
    </row>
    <row r="19" spans="1:9" ht="15" customHeight="1">
      <c r="A19" s="51"/>
      <c r="B19" s="48"/>
      <c r="C19" s="48"/>
      <c r="D19" s="48"/>
      <c r="E19" s="48"/>
      <c r="F19" s="104" t="s">
        <v>112</v>
      </c>
      <c r="G19" s="104"/>
      <c r="H19" s="104"/>
      <c r="I19" s="105"/>
    </row>
    <row r="20" spans="1:9" ht="15" customHeight="1" thickBot="1">
      <c r="A20" s="53"/>
      <c r="B20" s="54"/>
      <c r="C20" s="54"/>
      <c r="D20" s="54"/>
      <c r="E20" s="54"/>
      <c r="F20" s="91" t="s">
        <v>113</v>
      </c>
      <c r="G20" s="91"/>
      <c r="H20" s="91"/>
      <c r="I20" s="92"/>
    </row>
    <row r="21" spans="1:9" ht="15" customHeight="1"/>
  </sheetData>
  <mergeCells count="13">
    <mergeCell ref="F20:I20"/>
    <mergeCell ref="F11:I11"/>
    <mergeCell ref="F17:I17"/>
    <mergeCell ref="A1:I1"/>
    <mergeCell ref="A2:I2"/>
    <mergeCell ref="A8:H8"/>
    <mergeCell ref="F12:I12"/>
    <mergeCell ref="F13:I13"/>
    <mergeCell ref="F14:I14"/>
    <mergeCell ref="F18:I18"/>
    <mergeCell ref="F19:I19"/>
    <mergeCell ref="A10:B10"/>
    <mergeCell ref="A13:B13"/>
  </mergeCells>
  <printOptions horizontalCentered="1"/>
  <pageMargins left="0.51181102362204722" right="0.51181102362204722" top="1.5748031496062993" bottom="0.78740157480314965" header="0.31496062992125984" footer="0.31496062992125984"/>
  <pageSetup paperSize="9" scale="78" orientation="landscape" verticalDpi="0" r:id="rId1"/>
  <headerFooter>
    <oddHeader>&amp;L&amp;G&amp;C&amp;"-,Negrito"PREFEITURA MUNICIPAL DE PATROCÍNIO 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6"/>
  <sheetViews>
    <sheetView view="pageBreakPreview" zoomScaleNormal="80" zoomScaleSheetLayoutView="100" workbookViewId="0">
      <selection activeCell="C8" sqref="C8"/>
    </sheetView>
  </sheetViews>
  <sheetFormatPr defaultRowHeight="15"/>
  <cols>
    <col min="1" max="1" width="13.42578125" bestFit="1" customWidth="1"/>
    <col min="2" max="2" width="13.5703125" bestFit="1" customWidth="1"/>
    <col min="3" max="3" width="75.85546875" bestFit="1" customWidth="1"/>
    <col min="4" max="4" width="6" bestFit="1" customWidth="1"/>
    <col min="5" max="5" width="11.5703125" bestFit="1" customWidth="1"/>
    <col min="6" max="6" width="12.7109375" bestFit="1" customWidth="1"/>
    <col min="7" max="7" width="18.140625" style="76" hidden="1" customWidth="1"/>
    <col min="8" max="8" width="12.7109375" bestFit="1" customWidth="1"/>
    <col min="9" max="9" width="16.42578125" bestFit="1" customWidth="1"/>
    <col min="10" max="10" width="5.5703125" customWidth="1"/>
    <col min="11" max="11" width="10.5703125" bestFit="1" customWidth="1"/>
    <col min="12" max="12" width="15.85546875" customWidth="1"/>
  </cols>
  <sheetData>
    <row r="1" spans="1:12" s="71" customFormat="1" ht="20.100000000000001" customHeight="1">
      <c r="A1" s="118" t="s">
        <v>123</v>
      </c>
      <c r="B1" s="118"/>
      <c r="C1" s="118"/>
      <c r="D1" s="118"/>
      <c r="E1" s="118"/>
      <c r="F1" s="118"/>
      <c r="G1" s="118"/>
      <c r="H1" s="118"/>
    </row>
    <row r="2" spans="1:12" s="71" customFormat="1" ht="69.95" customHeight="1">
      <c r="A2" s="119" t="str">
        <f>Orçamento!A2</f>
        <v>Contratação de empresa especializada para fornecimento e prestação de serviços de execução de imprimação com asfalto diluído CM-30, execução de pintura de ligação com emulsão RR-2C e construção de pavimentação com aplicação de concreto betuminoso usinado a quente (CBUQ), camada de rolamento, com espessura de 5,0 cm para atender as obras de REVITALIZAÇÃO DAS AVENIDAS ALTINO GUIMARÃES, DOM JOSÉ ANDRÉ COIMBRA e JOÃO FURTADO DE OLIVEIRA no MUNICÍPIO DE PATROCÍNIO, MG. Os serviços acima elencados, correspondem às obras do TRECHO 2, com início no cruzamento da AVENIDA ALTINO GUIMARÃES c/ RUA RIO BRANCO, até o cruzamento da AVENIDA DOM JOSÉ ANDRÉ COIMBRA c/ a AVENIDA FARIA PEREIRA.</v>
      </c>
      <c r="B2" s="119"/>
      <c r="C2" s="119"/>
      <c r="D2" s="119"/>
      <c r="E2" s="119"/>
      <c r="F2" s="119"/>
      <c r="G2" s="119"/>
      <c r="H2" s="119"/>
    </row>
    <row r="3" spans="1:12" s="69" customFormat="1" ht="30">
      <c r="A3" s="55" t="s">
        <v>30</v>
      </c>
      <c r="B3" s="55" t="s">
        <v>121</v>
      </c>
      <c r="C3" s="65" t="s">
        <v>23</v>
      </c>
      <c r="D3" s="55" t="s">
        <v>58</v>
      </c>
      <c r="E3" s="56" t="s">
        <v>25</v>
      </c>
      <c r="F3" s="55" t="s">
        <v>119</v>
      </c>
      <c r="G3" s="73" t="s">
        <v>125</v>
      </c>
      <c r="H3" s="55" t="s">
        <v>120</v>
      </c>
    </row>
    <row r="4" spans="1:12" s="35" customFormat="1" ht="30">
      <c r="A4" s="55" t="s">
        <v>28</v>
      </c>
      <c r="B4" s="55">
        <v>1518</v>
      </c>
      <c r="C4" s="57" t="s">
        <v>33</v>
      </c>
      <c r="D4" s="55" t="s">
        <v>32</v>
      </c>
      <c r="E4" s="74">
        <v>2.5548000000000002</v>
      </c>
      <c r="F4" s="58">
        <v>602.5</v>
      </c>
      <c r="G4" s="83">
        <f>E4*F4</f>
        <v>1539.2670000000001</v>
      </c>
      <c r="H4" s="79">
        <f>ROUNDDOWN(G4,2)</f>
        <v>1539.26</v>
      </c>
      <c r="I4" s="82"/>
    </row>
    <row r="5" spans="1:12" s="35" customFormat="1" ht="30">
      <c r="A5" s="55" t="s">
        <v>28</v>
      </c>
      <c r="B5" s="55">
        <v>5835</v>
      </c>
      <c r="C5" s="57" t="s">
        <v>34</v>
      </c>
      <c r="D5" s="55" t="s">
        <v>35</v>
      </c>
      <c r="E5" s="74">
        <v>4.6399999999999997E-2</v>
      </c>
      <c r="F5" s="58">
        <v>354.06</v>
      </c>
      <c r="G5" s="83">
        <f t="shared" ref="G5:G15" si="0">E5*F5</f>
        <v>16.428383999999998</v>
      </c>
      <c r="H5" s="79">
        <f t="shared" ref="H5:H15" si="1">ROUNDDOWN(G5,2)</f>
        <v>16.420000000000002</v>
      </c>
    </row>
    <row r="6" spans="1:12" s="35" customFormat="1" ht="30">
      <c r="A6" s="55" t="s">
        <v>28</v>
      </c>
      <c r="B6" s="55">
        <v>5837</v>
      </c>
      <c r="C6" s="57" t="s">
        <v>34</v>
      </c>
      <c r="D6" s="55" t="s">
        <v>36</v>
      </c>
      <c r="E6" s="74">
        <v>9.4899999999999998E-2</v>
      </c>
      <c r="F6" s="58">
        <v>135.63999999999999</v>
      </c>
      <c r="G6" s="83">
        <f t="shared" si="0"/>
        <v>12.872235999999999</v>
      </c>
      <c r="H6" s="79">
        <f t="shared" si="1"/>
        <v>12.87</v>
      </c>
    </row>
    <row r="7" spans="1:12" s="35" customFormat="1" ht="20.100000000000001" customHeight="1">
      <c r="A7" s="55" t="s">
        <v>28</v>
      </c>
      <c r="B7" s="55">
        <v>88314</v>
      </c>
      <c r="C7" s="57" t="s">
        <v>37</v>
      </c>
      <c r="D7" s="55" t="s">
        <v>38</v>
      </c>
      <c r="E7" s="74">
        <v>1.1301000000000001</v>
      </c>
      <c r="F7" s="58">
        <v>18.89</v>
      </c>
      <c r="G7" s="83">
        <f t="shared" si="0"/>
        <v>21.347589000000003</v>
      </c>
      <c r="H7" s="79">
        <f t="shared" si="1"/>
        <v>21.34</v>
      </c>
    </row>
    <row r="8" spans="1:12" s="35" customFormat="1" ht="45">
      <c r="A8" s="55" t="s">
        <v>28</v>
      </c>
      <c r="B8" s="55">
        <v>91386</v>
      </c>
      <c r="C8" s="57" t="s">
        <v>39</v>
      </c>
      <c r="D8" s="55" t="s">
        <v>40</v>
      </c>
      <c r="E8" s="74">
        <v>4.6399999999999997E-2</v>
      </c>
      <c r="F8" s="58">
        <v>226.06</v>
      </c>
      <c r="G8" s="83">
        <f t="shared" si="0"/>
        <v>10.489184</v>
      </c>
      <c r="H8" s="79">
        <f t="shared" si="1"/>
        <v>10.48</v>
      </c>
    </row>
    <row r="9" spans="1:12" s="35" customFormat="1" ht="45">
      <c r="A9" s="55" t="s">
        <v>28</v>
      </c>
      <c r="B9" s="55">
        <v>95631</v>
      </c>
      <c r="C9" s="57" t="s">
        <v>41</v>
      </c>
      <c r="D9" s="55" t="s">
        <v>40</v>
      </c>
      <c r="E9" s="74">
        <v>8.0500000000000002E-2</v>
      </c>
      <c r="F9" s="58">
        <v>202.17</v>
      </c>
      <c r="G9" s="83">
        <f t="shared" si="0"/>
        <v>16.274684999999998</v>
      </c>
      <c r="H9" s="79">
        <f t="shared" si="1"/>
        <v>16.27</v>
      </c>
    </row>
    <row r="10" spans="1:12" s="35" customFormat="1" ht="45">
      <c r="A10" s="55" t="s">
        <v>28</v>
      </c>
      <c r="B10" s="55">
        <v>95632</v>
      </c>
      <c r="C10" s="57" t="s">
        <v>42</v>
      </c>
      <c r="D10" s="55" t="s">
        <v>36</v>
      </c>
      <c r="E10" s="74">
        <v>6.0699999999999997E-2</v>
      </c>
      <c r="F10" s="58">
        <v>74.37</v>
      </c>
      <c r="G10" s="83">
        <f t="shared" si="0"/>
        <v>4.514259</v>
      </c>
      <c r="H10" s="79">
        <f t="shared" si="1"/>
        <v>4.51</v>
      </c>
    </row>
    <row r="11" spans="1:12" s="35" customFormat="1" ht="30.75" thickBot="1">
      <c r="A11" s="55" t="s">
        <v>28</v>
      </c>
      <c r="B11" s="55">
        <v>96155</v>
      </c>
      <c r="C11" s="57" t="s">
        <v>43</v>
      </c>
      <c r="D11" s="55" t="s">
        <v>36</v>
      </c>
      <c r="E11" s="74">
        <v>0.1071</v>
      </c>
      <c r="F11" s="58">
        <v>48.29</v>
      </c>
      <c r="G11" s="83">
        <f t="shared" si="0"/>
        <v>5.1718589999999995</v>
      </c>
      <c r="H11" s="79">
        <f t="shared" si="1"/>
        <v>5.17</v>
      </c>
    </row>
    <row r="12" spans="1:12" s="35" customFormat="1" ht="30">
      <c r="A12" s="55" t="s">
        <v>28</v>
      </c>
      <c r="B12" s="55">
        <v>96157</v>
      </c>
      <c r="C12" s="57" t="s">
        <v>44</v>
      </c>
      <c r="D12" s="55" t="s">
        <v>40</v>
      </c>
      <c r="E12" s="74">
        <v>3.4099999999999998E-2</v>
      </c>
      <c r="F12" s="58">
        <v>123.2</v>
      </c>
      <c r="G12" s="83">
        <f t="shared" si="0"/>
        <v>4.2011199999999995</v>
      </c>
      <c r="H12" s="79">
        <f t="shared" si="1"/>
        <v>4.2</v>
      </c>
      <c r="K12" s="108" t="s">
        <v>57</v>
      </c>
      <c r="L12" s="109"/>
    </row>
    <row r="13" spans="1:12" s="35" customFormat="1" ht="45.75" thickBot="1">
      <c r="A13" s="55" t="s">
        <v>28</v>
      </c>
      <c r="B13" s="55">
        <v>96463</v>
      </c>
      <c r="C13" s="57" t="s">
        <v>45</v>
      </c>
      <c r="D13" s="55" t="s">
        <v>40</v>
      </c>
      <c r="E13" s="74">
        <v>4.19E-2</v>
      </c>
      <c r="F13" s="58">
        <v>194.73</v>
      </c>
      <c r="G13" s="83">
        <f t="shared" si="0"/>
        <v>8.1591869999999993</v>
      </c>
      <c r="H13" s="79">
        <f t="shared" si="1"/>
        <v>8.15</v>
      </c>
      <c r="K13" s="110">
        <f>H16/E4</f>
        <v>646.27368091435733</v>
      </c>
      <c r="L13" s="111"/>
    </row>
    <row r="14" spans="1:12" s="35" customFormat="1" ht="45">
      <c r="A14" s="55" t="s">
        <v>28</v>
      </c>
      <c r="B14" s="55">
        <v>96464</v>
      </c>
      <c r="C14" s="57" t="s">
        <v>46</v>
      </c>
      <c r="D14" s="55" t="s">
        <v>36</v>
      </c>
      <c r="E14" s="74">
        <v>9.9000000000000005E-2</v>
      </c>
      <c r="F14" s="58">
        <v>80.2</v>
      </c>
      <c r="G14" s="83">
        <f t="shared" si="0"/>
        <v>7.9398000000000009</v>
      </c>
      <c r="H14" s="79">
        <f t="shared" si="1"/>
        <v>7.93</v>
      </c>
    </row>
    <row r="15" spans="1:12" s="33" customFormat="1" ht="30">
      <c r="A15" s="59" t="s">
        <v>28</v>
      </c>
      <c r="B15" s="59">
        <v>93599</v>
      </c>
      <c r="C15" s="60" t="s">
        <v>99</v>
      </c>
      <c r="D15" s="59" t="s">
        <v>100</v>
      </c>
      <c r="E15" s="75">
        <v>9</v>
      </c>
      <c r="F15" s="61">
        <v>0.5</v>
      </c>
      <c r="G15" s="83">
        <f t="shared" si="0"/>
        <v>4.5</v>
      </c>
      <c r="H15" s="87">
        <f t="shared" si="1"/>
        <v>4.5</v>
      </c>
    </row>
    <row r="16" spans="1:12" s="35" customFormat="1" ht="20.100000000000001" customHeight="1">
      <c r="A16" s="112" t="s">
        <v>29</v>
      </c>
      <c r="B16" s="113"/>
      <c r="C16" s="113"/>
      <c r="D16" s="113"/>
      <c r="E16" s="113"/>
      <c r="F16" s="114"/>
      <c r="G16" s="84">
        <f>SUM(G4:G15)</f>
        <v>1651.1653030000002</v>
      </c>
      <c r="H16" s="80">
        <f>SUM(H4:H15)</f>
        <v>1651.1000000000001</v>
      </c>
    </row>
    <row r="17" spans="1:11" s="35" customFormat="1" ht="20.100000000000001" customHeight="1">
      <c r="A17" s="63"/>
      <c r="B17" s="63"/>
      <c r="C17" s="63"/>
      <c r="D17" s="63"/>
      <c r="E17" s="120" t="s">
        <v>57</v>
      </c>
      <c r="F17" s="121"/>
      <c r="G17" s="122"/>
      <c r="H17" s="81">
        <f>H16/E4</f>
        <v>646.27368091435733</v>
      </c>
    </row>
    <row r="18" spans="1:11" s="35" customFormat="1" ht="20.100000000000001" customHeight="1">
      <c r="A18" s="29"/>
      <c r="B18" s="29"/>
      <c r="C18" s="29"/>
      <c r="D18" s="29"/>
      <c r="E18" s="29"/>
      <c r="F18" s="29"/>
      <c r="G18" s="85"/>
      <c r="H18" s="29"/>
    </row>
    <row r="19" spans="1:11" s="70" customFormat="1" ht="30">
      <c r="A19" s="59" t="s">
        <v>77</v>
      </c>
      <c r="B19" s="59" t="s">
        <v>66</v>
      </c>
      <c r="C19" s="65" t="s">
        <v>59</v>
      </c>
      <c r="D19" s="59" t="s">
        <v>21</v>
      </c>
      <c r="E19" s="56" t="s">
        <v>25</v>
      </c>
      <c r="F19" s="55" t="s">
        <v>119</v>
      </c>
      <c r="G19" s="73" t="s">
        <v>125</v>
      </c>
      <c r="H19" s="55" t="s">
        <v>120</v>
      </c>
    </row>
    <row r="20" spans="1:11" s="33" customFormat="1" ht="20.100000000000001" customHeight="1">
      <c r="A20" s="59" t="s">
        <v>28</v>
      </c>
      <c r="B20" s="59" t="s">
        <v>86</v>
      </c>
      <c r="C20" s="60" t="s">
        <v>78</v>
      </c>
      <c r="D20" s="59" t="s">
        <v>40</v>
      </c>
      <c r="E20" s="64">
        <v>8.9999999999999998E-4</v>
      </c>
      <c r="F20" s="61">
        <v>272.41000000000003</v>
      </c>
      <c r="G20" s="83">
        <f>E20*F20</f>
        <v>0.24516900000000003</v>
      </c>
      <c r="H20" s="61">
        <f>ROUNDUP(G20,2)</f>
        <v>0.25</v>
      </c>
      <c r="K20" s="34"/>
    </row>
    <row r="21" spans="1:11" s="33" customFormat="1" ht="20.100000000000001" customHeight="1">
      <c r="A21" s="59" t="s">
        <v>28</v>
      </c>
      <c r="B21" s="59" t="s">
        <v>103</v>
      </c>
      <c r="C21" s="60" t="s">
        <v>79</v>
      </c>
      <c r="D21" s="59" t="s">
        <v>40</v>
      </c>
      <c r="E21" s="64">
        <v>8.9999999999999998E-4</v>
      </c>
      <c r="F21" s="61">
        <v>13.7</v>
      </c>
      <c r="G21" s="83">
        <f t="shared" ref="G21:G25" si="2">E21*F21</f>
        <v>1.2329999999999999E-2</v>
      </c>
      <c r="H21" s="61">
        <f t="shared" ref="H21:H25" si="3">ROUNDDOWN(G21,2)</f>
        <v>0.01</v>
      </c>
      <c r="K21" s="34"/>
    </row>
    <row r="22" spans="1:11" s="33" customFormat="1" ht="20.100000000000001" customHeight="1">
      <c r="A22" s="59" t="s">
        <v>28</v>
      </c>
      <c r="B22" s="59" t="s">
        <v>104</v>
      </c>
      <c r="C22" s="60" t="s">
        <v>80</v>
      </c>
      <c r="D22" s="59" t="s">
        <v>40</v>
      </c>
      <c r="E22" s="64">
        <v>6.9999999999999999E-4</v>
      </c>
      <c r="F22" s="61">
        <v>113.23</v>
      </c>
      <c r="G22" s="83">
        <f t="shared" si="2"/>
        <v>7.9260999999999998E-2</v>
      </c>
      <c r="H22" s="61">
        <f t="shared" si="3"/>
        <v>7.0000000000000007E-2</v>
      </c>
      <c r="K22" s="34"/>
    </row>
    <row r="23" spans="1:11" s="33" customFormat="1" ht="20.100000000000001" customHeight="1">
      <c r="A23" s="59" t="s">
        <v>28</v>
      </c>
      <c r="B23" s="59" t="s">
        <v>105</v>
      </c>
      <c r="C23" s="60" t="s">
        <v>81</v>
      </c>
      <c r="D23" s="59" t="s">
        <v>40</v>
      </c>
      <c r="E23" s="64">
        <v>6.9999999999999999E-4</v>
      </c>
      <c r="F23" s="61">
        <v>8.6300000000000008</v>
      </c>
      <c r="G23" s="83">
        <f t="shared" si="2"/>
        <v>6.0410000000000004E-3</v>
      </c>
      <c r="H23" s="61">
        <f>ROUNDUP(G23,2)</f>
        <v>0.01</v>
      </c>
      <c r="K23" s="34"/>
    </row>
    <row r="24" spans="1:11" s="33" customFormat="1" ht="20.100000000000001" customHeight="1">
      <c r="A24" s="59" t="s">
        <v>28</v>
      </c>
      <c r="B24" s="65" t="s">
        <v>106</v>
      </c>
      <c r="C24" s="67" t="s">
        <v>71</v>
      </c>
      <c r="D24" s="59" t="s">
        <v>38</v>
      </c>
      <c r="E24" s="64">
        <v>1E-4</v>
      </c>
      <c r="F24" s="61">
        <v>4.72</v>
      </c>
      <c r="G24" s="83">
        <f t="shared" si="2"/>
        <v>4.7199999999999998E-4</v>
      </c>
      <c r="H24" s="61">
        <f>ROUNDUP(G24,2)</f>
        <v>0.01</v>
      </c>
      <c r="K24" s="34"/>
    </row>
    <row r="25" spans="1:11" s="33" customFormat="1" ht="20.100000000000001" customHeight="1">
      <c r="A25" s="59" t="s">
        <v>28</v>
      </c>
      <c r="B25" s="59" t="s">
        <v>107</v>
      </c>
      <c r="C25" s="60" t="s">
        <v>73</v>
      </c>
      <c r="D25" s="59" t="s">
        <v>38</v>
      </c>
      <c r="E25" s="64">
        <v>3.5000000000000001E-3</v>
      </c>
      <c r="F25" s="61">
        <v>62.16</v>
      </c>
      <c r="G25" s="83">
        <f t="shared" si="2"/>
        <v>0.21756</v>
      </c>
      <c r="H25" s="61">
        <f t="shared" si="3"/>
        <v>0.21</v>
      </c>
      <c r="K25" s="34"/>
    </row>
    <row r="26" spans="1:11" s="33" customFormat="1" ht="20.100000000000001" customHeight="1">
      <c r="A26" s="59" t="s">
        <v>28</v>
      </c>
      <c r="B26" s="59" t="s">
        <v>108</v>
      </c>
      <c r="C26" s="60" t="s">
        <v>75</v>
      </c>
      <c r="D26" s="59" t="s">
        <v>32</v>
      </c>
      <c r="E26" s="64">
        <v>1.1999999999999999E-3</v>
      </c>
      <c r="F26" s="61">
        <v>2991.15</v>
      </c>
      <c r="G26" s="83">
        <f>E26*F26</f>
        <v>3.5893799999999998</v>
      </c>
      <c r="H26" s="61">
        <f>ROUNDDOWN(G26,2)</f>
        <v>3.58</v>
      </c>
      <c r="K26" s="34"/>
    </row>
    <row r="27" spans="1:11" s="33" customFormat="1" ht="20.100000000000001" customHeight="1">
      <c r="A27" s="59" t="s">
        <v>28</v>
      </c>
      <c r="B27" s="59" t="s">
        <v>64</v>
      </c>
      <c r="C27" s="60" t="s">
        <v>85</v>
      </c>
      <c r="D27" s="59" t="s">
        <v>101</v>
      </c>
      <c r="E27" s="64">
        <v>1.0800000000000001E-2</v>
      </c>
      <c r="F27" s="61">
        <v>1.3</v>
      </c>
      <c r="G27" s="83">
        <f>E27*F27</f>
        <v>1.404E-2</v>
      </c>
      <c r="H27" s="61">
        <f>ROUNDUP(G27,2)</f>
        <v>0.02</v>
      </c>
      <c r="K27" s="34"/>
    </row>
    <row r="28" spans="1:11" s="33" customFormat="1" ht="20.100000000000001" customHeight="1">
      <c r="A28" s="115" t="s">
        <v>29</v>
      </c>
      <c r="B28" s="116"/>
      <c r="C28" s="116"/>
      <c r="D28" s="116"/>
      <c r="E28" s="116"/>
      <c r="F28" s="117"/>
      <c r="G28" s="78">
        <f>SUM(G20:G27)</f>
        <v>4.1642529999999995</v>
      </c>
      <c r="H28" s="66">
        <f>SUM(H20:H27)</f>
        <v>4.16</v>
      </c>
    </row>
    <row r="29" spans="1:11" s="35" customFormat="1" ht="20.100000000000001" customHeight="1">
      <c r="A29" s="29"/>
      <c r="B29" s="29"/>
      <c r="C29" s="29"/>
      <c r="D29" s="29"/>
      <c r="E29" s="29"/>
      <c r="F29" s="29"/>
      <c r="G29" s="85"/>
      <c r="H29" s="29"/>
    </row>
    <row r="30" spans="1:11" s="69" customFormat="1" ht="30">
      <c r="A30" s="55" t="s">
        <v>56</v>
      </c>
      <c r="B30" s="55" t="s">
        <v>122</v>
      </c>
      <c r="C30" s="68" t="s">
        <v>24</v>
      </c>
      <c r="D30" s="55" t="s">
        <v>21</v>
      </c>
      <c r="E30" s="56" t="s">
        <v>25</v>
      </c>
      <c r="F30" s="55" t="s">
        <v>119</v>
      </c>
      <c r="G30" s="73" t="s">
        <v>125</v>
      </c>
      <c r="H30" s="55" t="s">
        <v>120</v>
      </c>
    </row>
    <row r="31" spans="1:11" s="35" customFormat="1" ht="30">
      <c r="A31" s="55" t="s">
        <v>28</v>
      </c>
      <c r="B31" s="55">
        <v>5839</v>
      </c>
      <c r="C31" s="57" t="s">
        <v>124</v>
      </c>
      <c r="D31" s="55" t="s">
        <v>40</v>
      </c>
      <c r="E31" s="74">
        <v>2E-3</v>
      </c>
      <c r="F31" s="61">
        <v>10.130000000000001</v>
      </c>
      <c r="G31" s="83">
        <f>E31*F31</f>
        <v>2.0260000000000004E-2</v>
      </c>
      <c r="H31" s="58">
        <f>ROUNDDOWN(G31,2)</f>
        <v>0.02</v>
      </c>
    </row>
    <row r="32" spans="1:11" s="35" customFormat="1" ht="30">
      <c r="A32" s="55" t="s">
        <v>28</v>
      </c>
      <c r="B32" s="55">
        <v>5841</v>
      </c>
      <c r="C32" s="57" t="s">
        <v>48</v>
      </c>
      <c r="D32" s="55" t="s">
        <v>36</v>
      </c>
      <c r="E32" s="74">
        <v>4.0000000000000001E-3</v>
      </c>
      <c r="F32" s="61">
        <v>4.82</v>
      </c>
      <c r="G32" s="83">
        <f t="shared" ref="G32:G37" si="4">E32*F32</f>
        <v>1.9280000000000002E-2</v>
      </c>
      <c r="H32" s="58">
        <f t="shared" ref="H32:H37" si="5">ROUNDDOWN(G32,2)</f>
        <v>0.01</v>
      </c>
    </row>
    <row r="33" spans="1:10" s="33" customFormat="1" ht="30">
      <c r="A33" s="59" t="s">
        <v>28</v>
      </c>
      <c r="B33" s="59">
        <v>41903</v>
      </c>
      <c r="C33" s="60" t="s">
        <v>49</v>
      </c>
      <c r="D33" s="59" t="s">
        <v>50</v>
      </c>
      <c r="E33" s="75">
        <v>0.45</v>
      </c>
      <c r="F33" s="61">
        <v>4.4800000000000004</v>
      </c>
      <c r="G33" s="83">
        <f t="shared" si="4"/>
        <v>2.0160000000000005</v>
      </c>
      <c r="H33" s="58">
        <f t="shared" si="5"/>
        <v>2.0099999999999998</v>
      </c>
    </row>
    <row r="34" spans="1:10" s="35" customFormat="1" ht="43.5" customHeight="1">
      <c r="A34" s="55" t="s">
        <v>28</v>
      </c>
      <c r="B34" s="55">
        <v>83362</v>
      </c>
      <c r="C34" s="57" t="s">
        <v>51</v>
      </c>
      <c r="D34" s="55" t="s">
        <v>40</v>
      </c>
      <c r="E34" s="74">
        <v>4.0000000000000002E-4</v>
      </c>
      <c r="F34" s="61">
        <v>231.05</v>
      </c>
      <c r="G34" s="83">
        <f t="shared" si="4"/>
        <v>9.2420000000000002E-2</v>
      </c>
      <c r="H34" s="58">
        <f t="shared" si="5"/>
        <v>0.09</v>
      </c>
    </row>
    <row r="35" spans="1:10" s="35" customFormat="1" ht="20.100000000000001" customHeight="1">
      <c r="A35" s="55" t="s">
        <v>28</v>
      </c>
      <c r="B35" s="55">
        <v>88316</v>
      </c>
      <c r="C35" s="57" t="s">
        <v>52</v>
      </c>
      <c r="D35" s="55" t="s">
        <v>38</v>
      </c>
      <c r="E35" s="74">
        <v>5.4999999999999997E-3</v>
      </c>
      <c r="F35" s="61">
        <v>17.77</v>
      </c>
      <c r="G35" s="83">
        <f t="shared" si="4"/>
        <v>9.7734999999999989E-2</v>
      </c>
      <c r="H35" s="58">
        <f t="shared" si="5"/>
        <v>0.09</v>
      </c>
    </row>
    <row r="36" spans="1:10" s="35" customFormat="1" ht="30">
      <c r="A36" s="55" t="s">
        <v>28</v>
      </c>
      <c r="B36" s="55">
        <v>89035</v>
      </c>
      <c r="C36" s="57" t="s">
        <v>53</v>
      </c>
      <c r="D36" s="55" t="s">
        <v>40</v>
      </c>
      <c r="E36" s="74">
        <v>1.6999999999999999E-3</v>
      </c>
      <c r="F36" s="61">
        <v>114.18</v>
      </c>
      <c r="G36" s="83">
        <f t="shared" si="4"/>
        <v>0.194106</v>
      </c>
      <c r="H36" s="58">
        <f t="shared" si="5"/>
        <v>0.19</v>
      </c>
    </row>
    <row r="37" spans="1:10" s="35" customFormat="1" ht="30">
      <c r="A37" s="55" t="s">
        <v>28</v>
      </c>
      <c r="B37" s="55">
        <v>89036</v>
      </c>
      <c r="C37" s="57" t="s">
        <v>54</v>
      </c>
      <c r="D37" s="55" t="s">
        <v>36</v>
      </c>
      <c r="E37" s="74">
        <v>3.8E-3</v>
      </c>
      <c r="F37" s="61">
        <v>43.69</v>
      </c>
      <c r="G37" s="83">
        <f t="shared" si="4"/>
        <v>0.166022</v>
      </c>
      <c r="H37" s="58">
        <f t="shared" si="5"/>
        <v>0.16</v>
      </c>
    </row>
    <row r="38" spans="1:10" s="35" customFormat="1" ht="60">
      <c r="A38" s="55" t="s">
        <v>28</v>
      </c>
      <c r="B38" s="55">
        <v>91486</v>
      </c>
      <c r="C38" s="57" t="s">
        <v>55</v>
      </c>
      <c r="D38" s="55" t="s">
        <v>36</v>
      </c>
      <c r="E38" s="74">
        <v>5.134184E-3</v>
      </c>
      <c r="F38" s="61">
        <v>62.76</v>
      </c>
      <c r="G38" s="83">
        <f>E38*F38</f>
        <v>0.32222138783999998</v>
      </c>
      <c r="H38" s="58">
        <f>ROUNDDOWN(G38,2)</f>
        <v>0.32</v>
      </c>
    </row>
    <row r="39" spans="1:10" s="33" customFormat="1" ht="20.100000000000001" customHeight="1">
      <c r="A39" s="59" t="s">
        <v>28</v>
      </c>
      <c r="B39" s="88" t="s">
        <v>64</v>
      </c>
      <c r="C39" s="89" t="s">
        <v>65</v>
      </c>
      <c r="D39" s="88" t="s">
        <v>101</v>
      </c>
      <c r="E39" s="88">
        <v>0.01</v>
      </c>
      <c r="F39" s="61">
        <v>1.3</v>
      </c>
      <c r="G39" s="83">
        <f>E39*F39</f>
        <v>1.3000000000000001E-2</v>
      </c>
      <c r="H39" s="61">
        <f>ROUNDDOWN(G39,2)</f>
        <v>0.01</v>
      </c>
    </row>
    <row r="40" spans="1:10" s="35" customFormat="1" ht="20.100000000000001" customHeight="1">
      <c r="A40" s="112" t="s">
        <v>29</v>
      </c>
      <c r="B40" s="113"/>
      <c r="C40" s="113"/>
      <c r="D40" s="113"/>
      <c r="E40" s="113"/>
      <c r="F40" s="114"/>
      <c r="G40" s="78">
        <f>SUM(G31:G39)</f>
        <v>2.9410443878400008</v>
      </c>
      <c r="H40" s="62">
        <f>SUM(H31:H39)</f>
        <v>2.899999999999999</v>
      </c>
    </row>
    <row r="41" spans="1:10" s="35" customFormat="1" ht="20.100000000000001" customHeight="1">
      <c r="G41" s="76"/>
    </row>
    <row r="42" spans="1:10" s="69" customFormat="1" ht="30">
      <c r="A42" s="55" t="s">
        <v>92</v>
      </c>
      <c r="B42" s="55" t="s">
        <v>91</v>
      </c>
      <c r="C42" s="68" t="s">
        <v>90</v>
      </c>
      <c r="D42" s="55" t="s">
        <v>21</v>
      </c>
      <c r="E42" s="56" t="s">
        <v>25</v>
      </c>
      <c r="F42" s="55" t="s">
        <v>119</v>
      </c>
      <c r="G42" s="73" t="s">
        <v>125</v>
      </c>
      <c r="H42" s="55" t="s">
        <v>120</v>
      </c>
    </row>
    <row r="43" spans="1:10" s="33" customFormat="1" ht="20.100000000000001" customHeight="1">
      <c r="A43" s="59" t="s">
        <v>28</v>
      </c>
      <c r="B43" s="59" t="s">
        <v>102</v>
      </c>
      <c r="C43" s="60" t="s">
        <v>94</v>
      </c>
      <c r="D43" s="59" t="s">
        <v>21</v>
      </c>
      <c r="E43" s="75">
        <v>0.03</v>
      </c>
      <c r="F43" s="61">
        <v>79.72</v>
      </c>
      <c r="G43" s="86">
        <f>E43*F43</f>
        <v>2.3915999999999999</v>
      </c>
      <c r="H43" s="77">
        <f>ROUNDDOWN(G43,2)</f>
        <v>2.39</v>
      </c>
    </row>
    <row r="44" spans="1:10" s="35" customFormat="1" ht="20.100000000000001" customHeight="1">
      <c r="A44" s="112" t="s">
        <v>29</v>
      </c>
      <c r="B44" s="113"/>
      <c r="C44" s="113"/>
      <c r="D44" s="113"/>
      <c r="E44" s="113"/>
      <c r="F44" s="114"/>
      <c r="G44" s="78">
        <f>SUM(G43:G43)</f>
        <v>2.3915999999999999</v>
      </c>
      <c r="H44" s="62">
        <f>SUM(H43:H43)</f>
        <v>2.39</v>
      </c>
    </row>
    <row r="45" spans="1:10" s="35" customFormat="1" ht="20.100000000000001" customHeight="1">
      <c r="G45" s="76"/>
    </row>
    <row r="46" spans="1:10" s="35" customFormat="1" ht="20.100000000000001" customHeight="1">
      <c r="A46" s="107" t="s">
        <v>109</v>
      </c>
      <c r="B46" s="107"/>
      <c r="C46" s="48" t="str">
        <f>Orçamento!C10</f>
        <v>SEINFRA MG REGIAO TRIÂNGULO 01/2023 - COM DESONERACAO</v>
      </c>
      <c r="G46" s="76"/>
      <c r="I46" s="48"/>
      <c r="J46" s="48"/>
    </row>
    <row r="47" spans="1:10" s="35" customFormat="1" ht="20.100000000000001" customHeight="1">
      <c r="A47" s="48"/>
      <c r="B47" s="48"/>
      <c r="C47" s="48" t="str">
        <f>Orçamento!C11</f>
        <v>SINAPI MINAS GERAIS (MG) 06/2023 - DESONERADO</v>
      </c>
      <c r="D47" s="93" t="s">
        <v>111</v>
      </c>
      <c r="E47" s="93"/>
      <c r="F47" s="93"/>
      <c r="G47" s="93"/>
      <c r="H47" s="93"/>
    </row>
    <row r="48" spans="1:10" s="35" customFormat="1" ht="15" customHeight="1">
      <c r="A48" s="48"/>
      <c r="B48" s="48"/>
      <c r="C48" s="48"/>
      <c r="D48" s="104" t="s">
        <v>97</v>
      </c>
      <c r="E48" s="104"/>
      <c r="F48" s="104"/>
      <c r="G48" s="104"/>
      <c r="H48" s="104"/>
    </row>
    <row r="49" spans="1:8" s="35" customFormat="1" ht="15" customHeight="1">
      <c r="A49" s="107" t="s">
        <v>110</v>
      </c>
      <c r="B49" s="107"/>
      <c r="C49" s="90" t="s">
        <v>126</v>
      </c>
      <c r="D49" s="104" t="s">
        <v>112</v>
      </c>
      <c r="E49" s="104"/>
      <c r="F49" s="104"/>
      <c r="G49" s="104"/>
      <c r="H49" s="104"/>
    </row>
    <row r="50" spans="1:8" s="35" customFormat="1" ht="15" customHeight="1">
      <c r="A50" s="48"/>
      <c r="B50" s="48"/>
      <c r="C50" s="48"/>
      <c r="D50" s="104" t="s">
        <v>113</v>
      </c>
      <c r="E50" s="104"/>
      <c r="F50" s="104"/>
      <c r="G50" s="104"/>
      <c r="H50" s="104"/>
    </row>
    <row r="51" spans="1:8" s="35" customFormat="1" ht="20.100000000000001" customHeight="1">
      <c r="A51" s="48"/>
      <c r="B51" s="48"/>
      <c r="C51" s="48"/>
      <c r="D51" s="48"/>
      <c r="E51" s="48"/>
      <c r="F51" s="48"/>
      <c r="G51" s="72"/>
      <c r="H51" s="48"/>
    </row>
    <row r="52" spans="1:8" s="35" customFormat="1" ht="20.100000000000001" customHeight="1">
      <c r="A52" s="48"/>
      <c r="B52" s="48"/>
      <c r="C52" s="48"/>
      <c r="D52" s="48"/>
      <c r="E52" s="48"/>
      <c r="F52" s="48"/>
      <c r="G52" s="72"/>
      <c r="H52" s="48"/>
    </row>
    <row r="53" spans="1:8" s="35" customFormat="1" ht="20.100000000000001" customHeight="1">
      <c r="A53" s="48"/>
      <c r="B53" s="48"/>
      <c r="C53" s="48"/>
      <c r="D53" s="93" t="s">
        <v>114</v>
      </c>
      <c r="E53" s="93"/>
      <c r="F53" s="93"/>
      <c r="G53" s="93"/>
      <c r="H53" s="93"/>
    </row>
    <row r="54" spans="1:8" s="35" customFormat="1" ht="15" customHeight="1">
      <c r="A54" s="48"/>
      <c r="B54" s="48"/>
      <c r="C54" s="48"/>
      <c r="D54" s="104" t="s">
        <v>115</v>
      </c>
      <c r="E54" s="104"/>
      <c r="F54" s="104"/>
      <c r="G54" s="104"/>
      <c r="H54" s="104"/>
    </row>
    <row r="55" spans="1:8" s="35" customFormat="1" ht="15" customHeight="1">
      <c r="A55" s="48"/>
      <c r="B55" s="48"/>
      <c r="C55" s="48"/>
      <c r="D55" s="104" t="s">
        <v>112</v>
      </c>
      <c r="E55" s="104"/>
      <c r="F55" s="104"/>
      <c r="G55" s="104"/>
      <c r="H55" s="104"/>
    </row>
    <row r="56" spans="1:8" s="35" customFormat="1" ht="15" customHeight="1">
      <c r="A56" s="48"/>
      <c r="B56" s="48"/>
      <c r="C56" s="48"/>
      <c r="D56" s="104" t="s">
        <v>113</v>
      </c>
      <c r="E56" s="104"/>
      <c r="F56" s="104"/>
      <c r="G56" s="104"/>
      <c r="H56" s="104"/>
    </row>
  </sheetData>
  <mergeCells count="19">
    <mergeCell ref="D53:H53"/>
    <mergeCell ref="D54:H54"/>
    <mergeCell ref="A1:H1"/>
    <mergeCell ref="A2:H2"/>
    <mergeCell ref="D56:H56"/>
    <mergeCell ref="A46:B46"/>
    <mergeCell ref="A49:B49"/>
    <mergeCell ref="D55:H55"/>
    <mergeCell ref="D47:H47"/>
    <mergeCell ref="D48:H48"/>
    <mergeCell ref="D49:H49"/>
    <mergeCell ref="D50:H50"/>
    <mergeCell ref="E17:G17"/>
    <mergeCell ref="K12:L12"/>
    <mergeCell ref="K13:L13"/>
    <mergeCell ref="A44:F44"/>
    <mergeCell ref="A16:F16"/>
    <mergeCell ref="A40:F40"/>
    <mergeCell ref="A28:F28"/>
  </mergeCells>
  <conditionalFormatting sqref="E4 E6:E8 A16:A17 A44 F4:H8 G5:G16 H5:H17 A42:G43 A26:H27 B25:C25 A19:A25 A28 G28:H28 G40:H40 A30:H38 A39:A40 F39:H39 D19:H25 F31:F39">
    <cfRule type="expression" dxfId="161" priority="143" stopIfTrue="1">
      <formula>AND($A4&lt;&gt;"COMPOSICAO",$A4&lt;&gt;"INSUMO",$A4&lt;&gt;"")</formula>
    </cfRule>
    <cfRule type="expression" dxfId="160" priority="144" stopIfTrue="1">
      <formula>AND(OR($A4="COMPOSICAO",$A4="INSUMO",$A4&lt;&gt;""),$A4&lt;&gt;"")</formula>
    </cfRule>
  </conditionalFormatting>
  <conditionalFormatting sqref="E3:H3">
    <cfRule type="expression" dxfId="159" priority="141" stopIfTrue="1">
      <formula>AND($A3&lt;&gt;"COMPOSICAO",$A3&lt;&gt;"INSUMO",$A3&lt;&gt;"")</formula>
    </cfRule>
    <cfRule type="expression" dxfId="158" priority="142" stopIfTrue="1">
      <formula>AND(OR($A3="COMPOSICAO",$A3="INSUMO",$A3&lt;&gt;""),$A3&lt;&gt;"")</formula>
    </cfRule>
  </conditionalFormatting>
  <conditionalFormatting sqref="B3:D3">
    <cfRule type="expression" dxfId="157" priority="139" stopIfTrue="1">
      <formula>AND($A3&lt;&gt;"COMPOSICAO",$A3&lt;&gt;"INSUMO",$A3&lt;&gt;"")</formula>
    </cfRule>
    <cfRule type="expression" dxfId="156" priority="140" stopIfTrue="1">
      <formula>AND(OR($A3="COMPOSICAO",$A3="INSUMO",$A3&lt;&gt;""),$A3&lt;&gt;"")</formula>
    </cfRule>
  </conditionalFormatting>
  <conditionalFormatting sqref="A3">
    <cfRule type="expression" dxfId="155" priority="137" stopIfTrue="1">
      <formula>AND($A3&lt;&gt;"COMPOSICAO",$A3&lt;&gt;"INSUMO",$A3&lt;&gt;"")</formula>
    </cfRule>
    <cfRule type="expression" dxfId="154" priority="138" stopIfTrue="1">
      <formula>AND(OR($A3="COMPOSICAO",$A3="INSUMO",$A3&lt;&gt;""),$A3&lt;&gt;"")</formula>
    </cfRule>
  </conditionalFormatting>
  <conditionalFormatting sqref="A4:D4">
    <cfRule type="expression" dxfId="153" priority="133" stopIfTrue="1">
      <formula>AND($A4&lt;&gt;"COMPOSICAO",$A4&lt;&gt;"INSUMO",$A4&lt;&gt;"")</formula>
    </cfRule>
    <cfRule type="expression" dxfId="152" priority="134" stopIfTrue="1">
      <formula>AND(OR($A4="COMPOSICAO",$A4="INSUMO",$A4&lt;&gt;""),$A4&lt;&gt;"")</formula>
    </cfRule>
  </conditionalFormatting>
  <conditionalFormatting sqref="A5:D6">
    <cfRule type="expression" dxfId="151" priority="131" stopIfTrue="1">
      <formula>AND($A5&lt;&gt;"COMPOSICAO",$A5&lt;&gt;"INSUMO",$A5&lt;&gt;"")</formula>
    </cfRule>
    <cfRule type="expression" dxfId="150" priority="132" stopIfTrue="1">
      <formula>AND(OR($A5="COMPOSICAO",$A5="INSUMO",$A5&lt;&gt;""),$A5&lt;&gt;"")</formula>
    </cfRule>
  </conditionalFormatting>
  <conditionalFormatting sqref="A7:D8">
    <cfRule type="expression" dxfId="149" priority="129" stopIfTrue="1">
      <formula>AND($A7&lt;&gt;"COMPOSICAO",$A7&lt;&gt;"INSUMO",$A7&lt;&gt;"")</formula>
    </cfRule>
    <cfRule type="expression" dxfId="148" priority="130" stopIfTrue="1">
      <formula>AND(OR($A7="COMPOSICAO",$A7="INSUMO",$A7&lt;&gt;""),$A7&lt;&gt;"")</formula>
    </cfRule>
  </conditionalFormatting>
  <conditionalFormatting sqref="E5">
    <cfRule type="expression" dxfId="147" priority="127" stopIfTrue="1">
      <formula>AND($A5&lt;&gt;"COMPOSICAO",$A5&lt;&gt;"INSUMO",$A5&lt;&gt;"")</formula>
    </cfRule>
    <cfRule type="expression" dxfId="146" priority="128" stopIfTrue="1">
      <formula>AND(OR($A5="COMPOSICAO",$A5="INSUMO",$A5&lt;&gt;""),$A5&lt;&gt;"")</formula>
    </cfRule>
  </conditionalFormatting>
  <conditionalFormatting sqref="E9:H9">
    <cfRule type="expression" dxfId="145" priority="125" stopIfTrue="1">
      <formula>AND($A9&lt;&gt;"COMPOSICAO",$A9&lt;&gt;"INSUMO",$A9&lt;&gt;"")</formula>
    </cfRule>
    <cfRule type="expression" dxfId="144" priority="126" stopIfTrue="1">
      <formula>AND(OR($A9="COMPOSICAO",$A9="INSUMO",$A9&lt;&gt;""),$A9&lt;&gt;"")</formula>
    </cfRule>
  </conditionalFormatting>
  <conditionalFormatting sqref="A9:D9">
    <cfRule type="expression" dxfId="143" priority="123" stopIfTrue="1">
      <formula>AND($A9&lt;&gt;"COMPOSICAO",$A9&lt;&gt;"INSUMO",$A9&lt;&gt;"")</formula>
    </cfRule>
    <cfRule type="expression" dxfId="142" priority="124" stopIfTrue="1">
      <formula>AND(OR($A9="COMPOSICAO",$A9="INSUMO",$A9&lt;&gt;""),$A9&lt;&gt;"")</formula>
    </cfRule>
  </conditionalFormatting>
  <conditionalFormatting sqref="E10:H10">
    <cfRule type="expression" dxfId="141" priority="121" stopIfTrue="1">
      <formula>AND($A10&lt;&gt;"COMPOSICAO",$A10&lt;&gt;"INSUMO",$A10&lt;&gt;"")</formula>
    </cfRule>
    <cfRule type="expression" dxfId="140" priority="122" stopIfTrue="1">
      <formula>AND(OR($A10="COMPOSICAO",$A10="INSUMO",$A10&lt;&gt;""),$A10&lt;&gt;"")</formula>
    </cfRule>
  </conditionalFormatting>
  <conditionalFormatting sqref="A10:D10">
    <cfRule type="expression" dxfId="139" priority="119" stopIfTrue="1">
      <formula>AND($A10&lt;&gt;"COMPOSICAO",$A10&lt;&gt;"INSUMO",$A10&lt;&gt;"")</formula>
    </cfRule>
    <cfRule type="expression" dxfId="138" priority="120" stopIfTrue="1">
      <formula>AND(OR($A10="COMPOSICAO",$A10="INSUMO",$A10&lt;&gt;""),$A10&lt;&gt;"")</formula>
    </cfRule>
  </conditionalFormatting>
  <conditionalFormatting sqref="E11:H11">
    <cfRule type="expression" dxfId="137" priority="117" stopIfTrue="1">
      <formula>AND($A11&lt;&gt;"COMPOSICAO",$A11&lt;&gt;"INSUMO",$A11&lt;&gt;"")</formula>
    </cfRule>
    <cfRule type="expression" dxfId="136" priority="118" stopIfTrue="1">
      <formula>AND(OR($A11="COMPOSICAO",$A11="INSUMO",$A11&lt;&gt;""),$A11&lt;&gt;"")</formula>
    </cfRule>
  </conditionalFormatting>
  <conditionalFormatting sqref="A11:D11">
    <cfRule type="expression" dxfId="135" priority="115" stopIfTrue="1">
      <formula>AND($A11&lt;&gt;"COMPOSICAO",$A11&lt;&gt;"INSUMO",$A11&lt;&gt;"")</formula>
    </cfRule>
    <cfRule type="expression" dxfId="134" priority="116" stopIfTrue="1">
      <formula>AND(OR($A11="COMPOSICAO",$A11="INSUMO",$A11&lt;&gt;""),$A11&lt;&gt;"")</formula>
    </cfRule>
  </conditionalFormatting>
  <conditionalFormatting sqref="E12:H12">
    <cfRule type="expression" dxfId="133" priority="113" stopIfTrue="1">
      <formula>AND($A12&lt;&gt;"COMPOSICAO",$A12&lt;&gt;"INSUMO",$A12&lt;&gt;"")</formula>
    </cfRule>
    <cfRule type="expression" dxfId="132" priority="114" stopIfTrue="1">
      <formula>AND(OR($A12="COMPOSICAO",$A12="INSUMO",$A12&lt;&gt;""),$A12&lt;&gt;"")</formula>
    </cfRule>
  </conditionalFormatting>
  <conditionalFormatting sqref="A12:D12">
    <cfRule type="expression" dxfId="131" priority="111" stopIfTrue="1">
      <formula>AND($A12&lt;&gt;"COMPOSICAO",$A12&lt;&gt;"INSUMO",$A12&lt;&gt;"")</formula>
    </cfRule>
    <cfRule type="expression" dxfId="130" priority="112" stopIfTrue="1">
      <formula>AND(OR($A12="COMPOSICAO",$A12="INSUMO",$A12&lt;&gt;""),$A12&lt;&gt;"")</formula>
    </cfRule>
  </conditionalFormatting>
  <conditionalFormatting sqref="E13:H13">
    <cfRule type="expression" dxfId="129" priority="109" stopIfTrue="1">
      <formula>AND($A13&lt;&gt;"COMPOSICAO",$A13&lt;&gt;"INSUMO",$A13&lt;&gt;"")</formula>
    </cfRule>
    <cfRule type="expression" dxfId="128" priority="110" stopIfTrue="1">
      <formula>AND(OR($A13="COMPOSICAO",$A13="INSUMO",$A13&lt;&gt;""),$A13&lt;&gt;"")</formula>
    </cfRule>
  </conditionalFormatting>
  <conditionalFormatting sqref="A13:D13">
    <cfRule type="expression" dxfId="127" priority="107" stopIfTrue="1">
      <formula>AND($A13&lt;&gt;"COMPOSICAO",$A13&lt;&gt;"INSUMO",$A13&lt;&gt;"")</formula>
    </cfRule>
    <cfRule type="expression" dxfId="126" priority="108" stopIfTrue="1">
      <formula>AND(OR($A13="COMPOSICAO",$A13="INSUMO",$A13&lt;&gt;""),$A13&lt;&gt;"")</formula>
    </cfRule>
  </conditionalFormatting>
  <conditionalFormatting sqref="E14:H15">
    <cfRule type="expression" dxfId="125" priority="105" stopIfTrue="1">
      <formula>AND($A14&lt;&gt;"COMPOSICAO",$A14&lt;&gt;"INSUMO",$A14&lt;&gt;"")</formula>
    </cfRule>
    <cfRule type="expression" dxfId="124" priority="106" stopIfTrue="1">
      <formula>AND(OR($A14="COMPOSICAO",$A14="INSUMO",$A14&lt;&gt;""),$A14&lt;&gt;"")</formula>
    </cfRule>
  </conditionalFormatting>
  <conditionalFormatting sqref="A14:D15">
    <cfRule type="expression" dxfId="123" priority="103" stopIfTrue="1">
      <formula>AND($A14&lt;&gt;"COMPOSICAO",$A14&lt;&gt;"INSUMO",$A14&lt;&gt;"")</formula>
    </cfRule>
    <cfRule type="expression" dxfId="122" priority="104" stopIfTrue="1">
      <formula>AND(OR($A14="COMPOSICAO",$A14="INSUMO",$A14&lt;&gt;""),$A14&lt;&gt;"")</formula>
    </cfRule>
  </conditionalFormatting>
  <conditionalFormatting sqref="B19:C23 G28:H28">
    <cfRule type="expression" dxfId="121" priority="29" stopIfTrue="1">
      <formula>AND($A19&lt;&gt;"COMPOSICAO",$A19&lt;&gt;"INSUMO",$A19&lt;&gt;"")</formula>
    </cfRule>
    <cfRule type="expression" dxfId="120" priority="30" stopIfTrue="1">
      <formula>AND(OR($A19="COMPOSICAO",$A19="INSUMO",$A19&lt;&gt;""),$A19&lt;&gt;"")</formula>
    </cfRule>
  </conditionalFormatting>
  <conditionalFormatting sqref="H42">
    <cfRule type="expression" dxfId="119" priority="27" stopIfTrue="1">
      <formula>AND($A42&lt;&gt;"COMPOSICAO",$A42&lt;&gt;"INSUMO",$A42&lt;&gt;"")</formula>
    </cfRule>
    <cfRule type="expression" dxfId="118" priority="28" stopIfTrue="1">
      <formula>AND(OR($A42="COMPOSICAO",$A42="INSUMO",$A42&lt;&gt;""),$A42&lt;&gt;"")</formula>
    </cfRule>
  </conditionalFormatting>
  <conditionalFormatting sqref="G44:H44">
    <cfRule type="expression" dxfId="117" priority="25" stopIfTrue="1">
      <formula>AND($A44&lt;&gt;"COMPOSICAO",$A44&lt;&gt;"INSUMO",$A44&lt;&gt;"")</formula>
    </cfRule>
    <cfRule type="expression" dxfId="116" priority="26" stopIfTrue="1">
      <formula>AND(OR($A44="COMPOSICAO",$A44="INSUMO",$A44&lt;&gt;""),$A44&lt;&gt;"")</formula>
    </cfRule>
  </conditionalFormatting>
  <conditionalFormatting sqref="A15:E15">
    <cfRule type="expression" dxfId="115" priority="23" stopIfTrue="1">
      <formula>AND($A15&lt;&gt;"COMPOSICAO",$A15&lt;&gt;"INSUMO",$A15&lt;&gt;"")</formula>
    </cfRule>
    <cfRule type="expression" dxfId="114" priority="24" stopIfTrue="1">
      <formula>AND(OR($A15="COMPOSICAO",$A15="INSUMO",$A15&lt;&gt;""),$A15&lt;&gt;"")</formula>
    </cfRule>
  </conditionalFormatting>
  <conditionalFormatting sqref="B15">
    <cfRule type="expression" dxfId="113" priority="21" stopIfTrue="1">
      <formula>AND($A15&lt;&gt;"COMPOSICAO",$A15&lt;&gt;"INSUMO",$A15&lt;&gt;"")</formula>
    </cfRule>
    <cfRule type="expression" dxfId="112" priority="22" stopIfTrue="1">
      <formula>AND(OR($A15="COMPOSICAO",$A15="INSUMO",$A15&lt;&gt;""),$A15&lt;&gt;"")</formula>
    </cfRule>
  </conditionalFormatting>
  <conditionalFormatting sqref="C15">
    <cfRule type="expression" dxfId="111" priority="19" stopIfTrue="1">
      <formula>AND($A15&lt;&gt;"COMPOSICAO",$A15&lt;&gt;"INSUMO",$A15&lt;&gt;"")</formula>
    </cfRule>
    <cfRule type="expression" dxfId="110" priority="20" stopIfTrue="1">
      <formula>AND(OR($A15="COMPOSICAO",$A15="INSUMO",$A15&lt;&gt;""),$A15&lt;&gt;"")</formula>
    </cfRule>
  </conditionalFormatting>
  <conditionalFormatting sqref="D15">
    <cfRule type="expression" dxfId="109" priority="17" stopIfTrue="1">
      <formula>AND($A15&lt;&gt;"COMPOSICAO",$A15&lt;&gt;"INSUMO",$A15&lt;&gt;"")</formula>
    </cfRule>
    <cfRule type="expression" dxfId="108" priority="18" stopIfTrue="1">
      <formula>AND(OR($A15="COMPOSICAO",$A15="INSUMO",$A15&lt;&gt;""),$A15&lt;&gt;"")</formula>
    </cfRule>
  </conditionalFormatting>
  <conditionalFormatting sqref="E15">
    <cfRule type="expression" dxfId="107" priority="15" stopIfTrue="1">
      <formula>AND($A15&lt;&gt;"COMPOSICAO",$A15&lt;&gt;"INSUMO",$A15&lt;&gt;"")</formula>
    </cfRule>
    <cfRule type="expression" dxfId="106" priority="16" stopIfTrue="1">
      <formula>AND(OR($A15="COMPOSICAO",$A15="INSUMO",$A15&lt;&gt;""),$A15&lt;&gt;"")</formula>
    </cfRule>
  </conditionalFormatting>
  <conditionalFormatting sqref="E19:H19 G19:G25 H20:H26">
    <cfRule type="expression" dxfId="105" priority="13" stopIfTrue="1">
      <formula>AND($A19&lt;&gt;"COMPOSICAO",$A19&lt;&gt;"INSUMO",$A19&lt;&gt;"")</formula>
    </cfRule>
    <cfRule type="expression" dxfId="104" priority="14" stopIfTrue="1">
      <formula>AND(OR($A19="COMPOSICAO",$A19="INSUMO",$A19&lt;&gt;""),$A19&lt;&gt;"")</formula>
    </cfRule>
  </conditionalFormatting>
  <conditionalFormatting sqref="E30:H30">
    <cfRule type="expression" dxfId="103" priority="11" stopIfTrue="1">
      <formula>AND($A30&lt;&gt;"COMPOSICAO",$A30&lt;&gt;"INSUMO",$A30&lt;&gt;"")</formula>
    </cfRule>
    <cfRule type="expression" dxfId="102" priority="12" stopIfTrue="1">
      <formula>AND(OR($A30="COMPOSICAO",$A30="INSUMO",$A30&lt;&gt;""),$A30&lt;&gt;"")</formula>
    </cfRule>
  </conditionalFormatting>
  <conditionalFormatting sqref="E42:H42">
    <cfRule type="expression" dxfId="101" priority="9" stopIfTrue="1">
      <formula>AND($A42&lt;&gt;"COMPOSICAO",$A42&lt;&gt;"INSUMO",$A42&lt;&gt;"")</formula>
    </cfRule>
    <cfRule type="expression" dxfId="100" priority="10" stopIfTrue="1">
      <formula>AND(OR($A42="COMPOSICAO",$A42="INSUMO",$A42&lt;&gt;""),$A42&lt;&gt;"")</formula>
    </cfRule>
  </conditionalFormatting>
  <conditionalFormatting sqref="G3">
    <cfRule type="expression" dxfId="99" priority="7" stopIfTrue="1">
      <formula>AND($A3&lt;&gt;"COMPOSICAO",$A3&lt;&gt;"INSUMO",$A3&lt;&gt;"")</formula>
    </cfRule>
    <cfRule type="expression" dxfId="98" priority="8" stopIfTrue="1">
      <formula>AND(OR($A3="COMPOSICAO",$A3="INSUMO",$A3&lt;&gt;""),$A3&lt;&gt;"")</formula>
    </cfRule>
  </conditionalFormatting>
  <conditionalFormatting sqref="G3">
    <cfRule type="expression" dxfId="97" priority="5" stopIfTrue="1">
      <formula>AND($A3&lt;&gt;"COMPOSICAO",$A3&lt;&gt;"INSUMO",$A3&lt;&gt;"")</formula>
    </cfRule>
    <cfRule type="expression" dxfId="96" priority="6" stopIfTrue="1">
      <formula>AND(OR($A3="COMPOSICAO",$A3="INSUMO",$A3&lt;&gt;""),$A3&lt;&gt;"")</formula>
    </cfRule>
  </conditionalFormatting>
  <conditionalFormatting sqref="G30">
    <cfRule type="expression" dxfId="95" priority="3" stopIfTrue="1">
      <formula>AND($A30&lt;&gt;"COMPOSICAO",$A30&lt;&gt;"INSUMO",$A30&lt;&gt;"")</formula>
    </cfRule>
    <cfRule type="expression" dxfId="94" priority="4" stopIfTrue="1">
      <formula>AND(OR($A30="COMPOSICAO",$A30="INSUMO",$A30&lt;&gt;""),$A30&lt;&gt;"")</formula>
    </cfRule>
  </conditionalFormatting>
  <conditionalFormatting sqref="G42">
    <cfRule type="expression" dxfId="93" priority="1" stopIfTrue="1">
      <formula>AND($A42&lt;&gt;"COMPOSICAO",$A42&lt;&gt;"INSUMO",$A42&lt;&gt;"")</formula>
    </cfRule>
    <cfRule type="expression" dxfId="92" priority="2" stopIfTrue="1">
      <formula>AND(OR($A42="COMPOSICAO",$A42="INSUMO",$A42&lt;&gt;""),$A42&lt;&gt;"")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portrait" verticalDpi="0" r:id="rId1"/>
  <headerFooter>
    <oddHeader>&amp;L&amp;G&amp;C&amp;"-,Negrito"PREFEITURA MUNICIPAL DE PATROCÍNIO 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workbookViewId="0">
      <selection activeCell="A9" sqref="A9:F9"/>
    </sheetView>
  </sheetViews>
  <sheetFormatPr defaultRowHeight="15"/>
  <cols>
    <col min="1" max="1" width="9.7109375" customWidth="1"/>
    <col min="2" max="2" width="9.85546875" customWidth="1"/>
    <col min="3" max="3" width="9.28515625" customWidth="1"/>
    <col min="5" max="5" width="9.140625" customWidth="1"/>
    <col min="7" max="7" width="15.42578125" customWidth="1"/>
    <col min="8" max="8" width="16.28515625" customWidth="1"/>
    <col min="9" max="9" width="17.5703125" customWidth="1"/>
  </cols>
  <sheetData>
    <row r="1" spans="1:9" ht="18.75">
      <c r="A1" s="129" t="s">
        <v>8</v>
      </c>
      <c r="B1" s="130"/>
      <c r="C1" s="130"/>
      <c r="D1" s="130"/>
      <c r="E1" s="130"/>
      <c r="F1" s="130"/>
      <c r="G1" s="130"/>
      <c r="H1" s="130"/>
      <c r="I1" s="131"/>
    </row>
    <row r="2" spans="1:9" ht="19.5" thickBot="1">
      <c r="A2" s="132" t="s">
        <v>9</v>
      </c>
      <c r="B2" s="133"/>
      <c r="C2" s="133"/>
      <c r="D2" s="133"/>
      <c r="E2" s="133"/>
      <c r="F2" s="133"/>
      <c r="G2" s="133"/>
      <c r="H2" s="133"/>
      <c r="I2" s="134"/>
    </row>
    <row r="3" spans="1:9" ht="15.75" thickBot="1">
      <c r="A3" s="135" t="s">
        <v>10</v>
      </c>
      <c r="B3" s="136"/>
      <c r="C3" s="136"/>
      <c r="D3" s="136"/>
      <c r="E3" s="136"/>
      <c r="F3" s="136"/>
      <c r="G3" s="136"/>
      <c r="H3" s="136"/>
      <c r="I3" s="137"/>
    </row>
    <row r="4" spans="1:9" ht="15.75" thickBot="1">
      <c r="A4" s="135" t="s">
        <v>11</v>
      </c>
      <c r="B4" s="136"/>
      <c r="C4" s="136"/>
      <c r="D4" s="136"/>
      <c r="E4" s="136"/>
      <c r="F4" s="136"/>
      <c r="G4" s="2" t="s">
        <v>12</v>
      </c>
      <c r="H4" s="3" t="s">
        <v>13</v>
      </c>
      <c r="I4" s="4" t="s">
        <v>14</v>
      </c>
    </row>
    <row r="5" spans="1:9">
      <c r="A5" s="138" t="s">
        <v>15</v>
      </c>
      <c r="B5" s="139"/>
      <c r="C5" s="139"/>
      <c r="D5" s="139"/>
      <c r="E5" s="139"/>
      <c r="F5" s="140"/>
      <c r="G5" s="5">
        <v>0.2034</v>
      </c>
      <c r="H5" s="5">
        <v>0.22120000000000001</v>
      </c>
      <c r="I5" s="6">
        <v>0.25</v>
      </c>
    </row>
    <row r="6" spans="1:9">
      <c r="A6" s="123" t="s">
        <v>16</v>
      </c>
      <c r="B6" s="124"/>
      <c r="C6" s="124"/>
      <c r="D6" s="124"/>
      <c r="E6" s="124"/>
      <c r="F6" s="125"/>
      <c r="G6" s="19">
        <v>0.19600000000000001</v>
      </c>
      <c r="H6" s="7">
        <v>0.2097</v>
      </c>
      <c r="I6" s="8">
        <v>0.24229999999999999</v>
      </c>
    </row>
    <row r="7" spans="1:9">
      <c r="A7" s="123" t="s">
        <v>17</v>
      </c>
      <c r="B7" s="124"/>
      <c r="C7" s="124"/>
      <c r="D7" s="124"/>
      <c r="E7" s="124"/>
      <c r="F7" s="125"/>
      <c r="G7" s="7">
        <v>0.20760000000000001</v>
      </c>
      <c r="H7" s="7">
        <v>0.24179999999999999</v>
      </c>
      <c r="I7" s="8">
        <v>0.26440000000000002</v>
      </c>
    </row>
    <row r="8" spans="1:9">
      <c r="A8" s="123" t="s">
        <v>18</v>
      </c>
      <c r="B8" s="124"/>
      <c r="C8" s="124"/>
      <c r="D8" s="124"/>
      <c r="E8" s="124"/>
      <c r="F8" s="125"/>
      <c r="G8" s="7">
        <v>0.24</v>
      </c>
      <c r="H8" s="7">
        <v>0.25840000000000002</v>
      </c>
      <c r="I8" s="8">
        <v>0.27860000000000001</v>
      </c>
    </row>
    <row r="9" spans="1:9">
      <c r="A9" s="123" t="s">
        <v>19</v>
      </c>
      <c r="B9" s="124"/>
      <c r="C9" s="124"/>
      <c r="D9" s="124"/>
      <c r="E9" s="124"/>
      <c r="F9" s="125"/>
      <c r="G9" s="7">
        <v>0.22800000000000001</v>
      </c>
      <c r="H9" s="7">
        <v>0.27479999999999999</v>
      </c>
      <c r="I9" s="8">
        <v>0.3095</v>
      </c>
    </row>
    <row r="10" spans="1:9" ht="15.75" thickBot="1">
      <c r="A10" s="126" t="s">
        <v>20</v>
      </c>
      <c r="B10" s="127"/>
      <c r="C10" s="127"/>
      <c r="D10" s="127"/>
      <c r="E10" s="127"/>
      <c r="F10" s="128"/>
      <c r="G10" s="9">
        <v>0.111</v>
      </c>
      <c r="H10" s="9">
        <v>0.14019999999999999</v>
      </c>
      <c r="I10" s="10">
        <v>0.16800000000000001</v>
      </c>
    </row>
    <row r="14" spans="1:9">
      <c r="F14" s="31" t="s">
        <v>95</v>
      </c>
    </row>
    <row r="15" spans="1:9">
      <c r="F15" s="32" t="s">
        <v>96</v>
      </c>
    </row>
    <row r="16" spans="1:9">
      <c r="F16" s="32" t="s">
        <v>97</v>
      </c>
    </row>
    <row r="17" spans="6:6">
      <c r="F17" s="32" t="s">
        <v>98</v>
      </c>
    </row>
  </sheetData>
  <mergeCells count="10">
    <mergeCell ref="A1:I1"/>
    <mergeCell ref="A2:I2"/>
    <mergeCell ref="A3:I3"/>
    <mergeCell ref="A4:F4"/>
    <mergeCell ref="A5:F5"/>
    <mergeCell ref="A6:F6"/>
    <mergeCell ref="A7:F7"/>
    <mergeCell ref="A8:F8"/>
    <mergeCell ref="A9:F9"/>
    <mergeCell ref="A10:F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verticalDpi="0" r:id="rId1"/>
  <headerFooter>
    <oddHeader>&amp;L&amp;G&amp;C&amp;"-,Negrito"PREFEITURA MUNICIPAL DE PATROCÍNIO &amp;R&amp;G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topLeftCell="A25" workbookViewId="0">
      <selection activeCell="C31" sqref="C31"/>
    </sheetView>
  </sheetViews>
  <sheetFormatPr defaultRowHeight="15"/>
  <cols>
    <col min="1" max="1" width="18.140625" customWidth="1"/>
    <col min="3" max="3" width="73" customWidth="1"/>
    <col min="5" max="5" width="15.5703125" customWidth="1"/>
    <col min="6" max="6" width="12.7109375" customWidth="1"/>
    <col min="7" max="7" width="15.7109375" bestFit="1" customWidth="1"/>
    <col min="9" max="9" width="5.5703125" customWidth="1"/>
  </cols>
  <sheetData>
    <row r="1" spans="1:7" ht="42.75" customHeight="1">
      <c r="A1" s="11" t="s">
        <v>30</v>
      </c>
      <c r="B1" s="11" t="s">
        <v>31</v>
      </c>
      <c r="C1" s="1" t="s">
        <v>23</v>
      </c>
      <c r="D1" s="11" t="s">
        <v>32</v>
      </c>
      <c r="E1" s="12" t="s">
        <v>25</v>
      </c>
      <c r="F1" s="11" t="s">
        <v>26</v>
      </c>
      <c r="G1" s="11" t="s">
        <v>27</v>
      </c>
    </row>
    <row r="2" spans="1:7" ht="22.5">
      <c r="A2" s="13" t="s">
        <v>28</v>
      </c>
      <c r="B2" s="13">
        <v>1518</v>
      </c>
      <c r="C2" s="17" t="s">
        <v>33</v>
      </c>
      <c r="D2" s="13" t="s">
        <v>32</v>
      </c>
      <c r="E2" s="14"/>
      <c r="F2" s="15"/>
      <c r="G2" s="15"/>
    </row>
    <row r="3" spans="1:7" ht="22.5">
      <c r="A3" s="13" t="s">
        <v>28</v>
      </c>
      <c r="B3" s="13">
        <v>5835</v>
      </c>
      <c r="C3" s="17" t="s">
        <v>34</v>
      </c>
      <c r="D3" s="13" t="s">
        <v>35</v>
      </c>
      <c r="E3" s="14"/>
      <c r="F3" s="15"/>
      <c r="G3" s="15"/>
    </row>
    <row r="4" spans="1:7" ht="22.5">
      <c r="A4" s="13" t="s">
        <v>28</v>
      </c>
      <c r="B4" s="13">
        <v>5837</v>
      </c>
      <c r="C4" s="17" t="s">
        <v>34</v>
      </c>
      <c r="D4" s="13" t="s">
        <v>36</v>
      </c>
      <c r="E4" s="14"/>
      <c r="F4" s="15"/>
      <c r="G4" s="15"/>
    </row>
    <row r="5" spans="1:7">
      <c r="A5" s="13" t="s">
        <v>28</v>
      </c>
      <c r="B5" s="13">
        <v>88314</v>
      </c>
      <c r="C5" s="17" t="s">
        <v>37</v>
      </c>
      <c r="D5" s="13" t="s">
        <v>38</v>
      </c>
      <c r="E5" s="14"/>
      <c r="F5" s="15"/>
      <c r="G5" s="15"/>
    </row>
    <row r="6" spans="1:7" ht="33.75">
      <c r="A6" s="13" t="s">
        <v>28</v>
      </c>
      <c r="B6" s="13">
        <v>91386</v>
      </c>
      <c r="C6" s="17" t="s">
        <v>39</v>
      </c>
      <c r="D6" s="13" t="s">
        <v>40</v>
      </c>
      <c r="E6" s="14"/>
      <c r="F6" s="15"/>
      <c r="G6" s="15"/>
    </row>
    <row r="7" spans="1:7" ht="22.5">
      <c r="A7" s="13" t="s">
        <v>28</v>
      </c>
      <c r="B7" s="13">
        <v>95631</v>
      </c>
      <c r="C7" s="17" t="s">
        <v>41</v>
      </c>
      <c r="D7" s="13" t="s">
        <v>40</v>
      </c>
      <c r="E7" s="14"/>
      <c r="F7" s="15"/>
      <c r="G7" s="15"/>
    </row>
    <row r="8" spans="1:7" ht="22.5">
      <c r="A8" s="13" t="s">
        <v>28</v>
      </c>
      <c r="B8" s="13">
        <v>95632</v>
      </c>
      <c r="C8" s="17" t="s">
        <v>42</v>
      </c>
      <c r="D8" s="13" t="s">
        <v>36</v>
      </c>
      <c r="E8" s="14"/>
      <c r="F8" s="15"/>
      <c r="G8" s="15"/>
    </row>
    <row r="9" spans="1:7" ht="22.5">
      <c r="A9" s="13" t="s">
        <v>28</v>
      </c>
      <c r="B9" s="13">
        <v>96155</v>
      </c>
      <c r="C9" s="17" t="s">
        <v>43</v>
      </c>
      <c r="D9" s="13" t="s">
        <v>36</v>
      </c>
      <c r="E9" s="14"/>
      <c r="F9" s="15"/>
      <c r="G9" s="15"/>
    </row>
    <row r="10" spans="1:7" ht="22.5">
      <c r="A10" s="13" t="s">
        <v>28</v>
      </c>
      <c r="B10" s="13">
        <v>96157</v>
      </c>
      <c r="C10" s="17" t="s">
        <v>44</v>
      </c>
      <c r="D10" s="13" t="s">
        <v>40</v>
      </c>
      <c r="E10" s="14"/>
      <c r="F10" s="15"/>
      <c r="G10" s="15"/>
    </row>
    <row r="11" spans="1:7" ht="22.5">
      <c r="A11" s="13" t="s">
        <v>28</v>
      </c>
      <c r="B11" s="13">
        <v>96463</v>
      </c>
      <c r="C11" s="17" t="s">
        <v>45</v>
      </c>
      <c r="D11" s="13" t="s">
        <v>40</v>
      </c>
      <c r="E11" s="14"/>
      <c r="F11" s="15"/>
      <c r="G11" s="15"/>
    </row>
    <row r="12" spans="1:7" ht="45" customHeight="1">
      <c r="A12" s="13" t="s">
        <v>28</v>
      </c>
      <c r="B12" s="13">
        <v>96464</v>
      </c>
      <c r="C12" s="17" t="s">
        <v>46</v>
      </c>
      <c r="D12" s="13" t="s">
        <v>36</v>
      </c>
      <c r="E12" s="14"/>
      <c r="F12" s="15"/>
      <c r="G12" s="15"/>
    </row>
    <row r="13" spans="1:7" ht="45" customHeight="1">
      <c r="A13" s="13" t="s">
        <v>28</v>
      </c>
      <c r="B13" s="21" t="s">
        <v>63</v>
      </c>
      <c r="C13" s="17" t="s">
        <v>61</v>
      </c>
      <c r="D13" s="21" t="s">
        <v>101</v>
      </c>
      <c r="E13" s="14"/>
      <c r="F13" s="15"/>
      <c r="G13" s="15"/>
    </row>
    <row r="14" spans="1:7" ht="15" customHeight="1">
      <c r="A14" s="141" t="s">
        <v>29</v>
      </c>
      <c r="B14" s="142"/>
      <c r="C14" s="142"/>
      <c r="D14" s="142"/>
      <c r="E14" s="142"/>
      <c r="F14" s="143"/>
      <c r="G14" s="16">
        <f>SUM(G2:G12)</f>
        <v>0</v>
      </c>
    </row>
    <row r="15" spans="1:7" ht="15" customHeight="1">
      <c r="A15" s="24"/>
      <c r="B15" s="24"/>
      <c r="C15" s="24"/>
      <c r="D15" s="24"/>
      <c r="E15" s="24"/>
      <c r="F15" s="24"/>
      <c r="G15" s="25"/>
    </row>
    <row r="16" spans="1:7" ht="27.75" customHeight="1">
      <c r="A16" s="11" t="s">
        <v>77</v>
      </c>
      <c r="B16" s="11" t="s">
        <v>66</v>
      </c>
      <c r="C16" s="1" t="s">
        <v>59</v>
      </c>
      <c r="D16" s="11" t="s">
        <v>21</v>
      </c>
      <c r="E16" s="12" t="s">
        <v>25</v>
      </c>
      <c r="F16" s="11" t="s">
        <v>26</v>
      </c>
      <c r="G16" s="11" t="s">
        <v>27</v>
      </c>
    </row>
    <row r="17" spans="1:7" ht="26.25" customHeight="1">
      <c r="A17" s="13" t="s">
        <v>28</v>
      </c>
      <c r="B17" s="13" t="s">
        <v>67</v>
      </c>
      <c r="C17" s="17" t="s">
        <v>78</v>
      </c>
      <c r="D17" s="13" t="s">
        <v>40</v>
      </c>
      <c r="E17" s="18"/>
      <c r="F17" s="15"/>
      <c r="G17" s="23"/>
    </row>
    <row r="18" spans="1:7" ht="26.25" customHeight="1">
      <c r="A18" s="13" t="s">
        <v>28</v>
      </c>
      <c r="B18" s="13" t="s">
        <v>68</v>
      </c>
      <c r="C18" s="17" t="s">
        <v>79</v>
      </c>
      <c r="D18" s="13" t="s">
        <v>40</v>
      </c>
      <c r="E18" s="18"/>
      <c r="F18" s="15"/>
      <c r="G18" s="23"/>
    </row>
    <row r="19" spans="1:7" ht="30" customHeight="1">
      <c r="A19" s="13" t="s">
        <v>28</v>
      </c>
      <c r="B19" s="13" t="s">
        <v>69</v>
      </c>
      <c r="C19" s="17" t="s">
        <v>80</v>
      </c>
      <c r="D19" s="13" t="s">
        <v>40</v>
      </c>
      <c r="E19" s="18"/>
      <c r="F19" s="15"/>
      <c r="G19" s="23"/>
    </row>
    <row r="20" spans="1:7" ht="23.25" customHeight="1">
      <c r="A20" s="13" t="s">
        <v>28</v>
      </c>
      <c r="B20" s="13" t="s">
        <v>70</v>
      </c>
      <c r="C20" s="17" t="s">
        <v>81</v>
      </c>
      <c r="D20" s="13" t="s">
        <v>40</v>
      </c>
      <c r="E20" s="18"/>
      <c r="F20" s="15"/>
      <c r="G20" s="23"/>
    </row>
    <row r="21" spans="1:7" ht="27" customHeight="1">
      <c r="A21" s="13" t="s">
        <v>28</v>
      </c>
      <c r="B21" s="22" t="s">
        <v>72</v>
      </c>
      <c r="C21" s="26" t="s">
        <v>82</v>
      </c>
      <c r="D21" s="13" t="s">
        <v>38</v>
      </c>
      <c r="E21" s="18"/>
      <c r="F21" s="15"/>
      <c r="G21" s="23"/>
    </row>
    <row r="22" spans="1:7" ht="24.75" customHeight="1">
      <c r="A22" s="13" t="s">
        <v>28</v>
      </c>
      <c r="B22" s="13" t="s">
        <v>74</v>
      </c>
      <c r="C22" s="17" t="s">
        <v>83</v>
      </c>
      <c r="D22" s="13" t="s">
        <v>38</v>
      </c>
      <c r="E22" s="18"/>
      <c r="F22" s="15"/>
      <c r="G22" s="23"/>
    </row>
    <row r="23" spans="1:7" ht="26.25" customHeight="1">
      <c r="A23" s="13" t="s">
        <v>28</v>
      </c>
      <c r="B23" s="13" t="s">
        <v>76</v>
      </c>
      <c r="C23" s="17" t="s">
        <v>84</v>
      </c>
      <c r="D23" s="13" t="s">
        <v>32</v>
      </c>
      <c r="E23" s="18"/>
      <c r="F23" s="15"/>
      <c r="G23" s="15"/>
    </row>
    <row r="24" spans="1:7" ht="26.25" customHeight="1">
      <c r="A24" s="13" t="s">
        <v>28</v>
      </c>
      <c r="B24" s="27" t="s">
        <v>64</v>
      </c>
      <c r="C24" s="17" t="s">
        <v>85</v>
      </c>
      <c r="D24" s="21" t="s">
        <v>62</v>
      </c>
      <c r="E24" s="18"/>
      <c r="F24" s="15"/>
      <c r="G24" s="15"/>
    </row>
    <row r="25" spans="1:7" ht="21.75" customHeight="1">
      <c r="A25" s="141" t="s">
        <v>29</v>
      </c>
      <c r="B25" s="142"/>
      <c r="C25" s="142"/>
      <c r="D25" s="142"/>
      <c r="E25" s="142"/>
      <c r="F25" s="143"/>
      <c r="G25" s="16">
        <f>SUM(G17:G23)</f>
        <v>0</v>
      </c>
    </row>
    <row r="27" spans="1:7" ht="40.5" customHeight="1">
      <c r="A27" s="11" t="s">
        <v>56</v>
      </c>
      <c r="B27" s="11" t="s">
        <v>47</v>
      </c>
      <c r="C27" s="1" t="s">
        <v>24</v>
      </c>
      <c r="D27" s="11" t="s">
        <v>21</v>
      </c>
      <c r="E27" s="12" t="s">
        <v>25</v>
      </c>
      <c r="F27" s="11" t="s">
        <v>26</v>
      </c>
      <c r="G27" s="11" t="s">
        <v>27</v>
      </c>
    </row>
    <row r="28" spans="1:7" ht="22.5">
      <c r="A28" s="13" t="s">
        <v>28</v>
      </c>
      <c r="B28" s="13">
        <v>5839</v>
      </c>
      <c r="C28" s="17" t="s">
        <v>48</v>
      </c>
      <c r="D28" s="13" t="s">
        <v>40</v>
      </c>
      <c r="E28" s="18"/>
      <c r="F28" s="15"/>
      <c r="G28" s="15"/>
    </row>
    <row r="29" spans="1:7" ht="22.5">
      <c r="A29" s="13" t="s">
        <v>28</v>
      </c>
      <c r="B29" s="13">
        <v>5841</v>
      </c>
      <c r="C29" s="17" t="s">
        <v>48</v>
      </c>
      <c r="D29" s="13" t="s">
        <v>36</v>
      </c>
      <c r="E29" s="18"/>
      <c r="F29" s="15"/>
      <c r="G29" s="15"/>
    </row>
    <row r="30" spans="1:7" ht="22.5">
      <c r="A30" s="13" t="s">
        <v>28</v>
      </c>
      <c r="B30" s="13">
        <v>41903</v>
      </c>
      <c r="C30" s="17" t="s">
        <v>49</v>
      </c>
      <c r="D30" s="13" t="s">
        <v>50</v>
      </c>
      <c r="E30" s="18"/>
      <c r="F30" s="15"/>
      <c r="G30" s="15"/>
    </row>
    <row r="31" spans="1:7" ht="33.75">
      <c r="A31" s="13" t="s">
        <v>28</v>
      </c>
      <c r="B31" s="13">
        <v>83362</v>
      </c>
      <c r="C31" s="17" t="s">
        <v>51</v>
      </c>
      <c r="D31" s="13" t="s">
        <v>40</v>
      </c>
      <c r="E31" s="18"/>
      <c r="F31" s="15"/>
      <c r="G31" s="15"/>
    </row>
    <row r="32" spans="1:7">
      <c r="A32" s="13" t="s">
        <v>28</v>
      </c>
      <c r="B32" s="13">
        <v>88316</v>
      </c>
      <c r="C32" s="17" t="s">
        <v>52</v>
      </c>
      <c r="D32" s="13" t="s">
        <v>38</v>
      </c>
      <c r="E32" s="18"/>
      <c r="F32" s="15"/>
      <c r="G32" s="15"/>
    </row>
    <row r="33" spans="1:7" ht="22.5">
      <c r="A33" s="13" t="s">
        <v>28</v>
      </c>
      <c r="B33" s="13">
        <v>89035</v>
      </c>
      <c r="C33" s="17" t="s">
        <v>53</v>
      </c>
      <c r="D33" s="13" t="s">
        <v>40</v>
      </c>
      <c r="E33" s="18"/>
      <c r="F33" s="15"/>
      <c r="G33" s="15"/>
    </row>
    <row r="34" spans="1:7" ht="15" customHeight="1">
      <c r="A34" s="13" t="s">
        <v>28</v>
      </c>
      <c r="B34" s="13">
        <v>89036</v>
      </c>
      <c r="C34" s="17" t="s">
        <v>54</v>
      </c>
      <c r="D34" s="13" t="s">
        <v>36</v>
      </c>
      <c r="E34" s="18"/>
      <c r="F34" s="15"/>
      <c r="G34" s="15"/>
    </row>
    <row r="35" spans="1:7" ht="33.75">
      <c r="A35" s="13" t="s">
        <v>28</v>
      </c>
      <c r="B35" s="13">
        <v>91486</v>
      </c>
      <c r="C35" s="17" t="s">
        <v>55</v>
      </c>
      <c r="D35" s="13" t="s">
        <v>36</v>
      </c>
      <c r="E35" s="18"/>
      <c r="F35" s="15"/>
      <c r="G35" s="15"/>
    </row>
    <row r="36" spans="1:7">
      <c r="A36" s="13" t="s">
        <v>28</v>
      </c>
      <c r="B36" s="21" t="s">
        <v>64</v>
      </c>
      <c r="C36" s="17" t="s">
        <v>65</v>
      </c>
      <c r="D36" s="21" t="s">
        <v>62</v>
      </c>
      <c r="E36" s="18"/>
      <c r="F36" s="20"/>
      <c r="G36" s="15"/>
    </row>
    <row r="37" spans="1:7" ht="15" customHeight="1">
      <c r="A37" s="141" t="s">
        <v>29</v>
      </c>
      <c r="B37" s="142"/>
      <c r="C37" s="142"/>
      <c r="D37" s="142"/>
      <c r="E37" s="142"/>
      <c r="F37" s="143"/>
      <c r="G37" s="16">
        <f>SUM(G28:G35)</f>
        <v>0</v>
      </c>
    </row>
    <row r="39" spans="1:7" ht="22.5">
      <c r="A39" s="11" t="s">
        <v>92</v>
      </c>
      <c r="B39" s="11" t="s">
        <v>91</v>
      </c>
      <c r="C39" s="28" t="s">
        <v>90</v>
      </c>
      <c r="D39" s="11" t="s">
        <v>21</v>
      </c>
      <c r="E39" s="12" t="s">
        <v>25</v>
      </c>
      <c r="F39" s="11" t="s">
        <v>26</v>
      </c>
      <c r="G39" s="11" t="s">
        <v>27</v>
      </c>
    </row>
    <row r="40" spans="1:7" ht="22.5">
      <c r="A40" s="13" t="s">
        <v>28</v>
      </c>
      <c r="B40" s="13" t="s">
        <v>93</v>
      </c>
      <c r="C40" s="17" t="s">
        <v>94</v>
      </c>
      <c r="D40" s="13" t="s">
        <v>21</v>
      </c>
      <c r="E40" s="18"/>
      <c r="F40" s="15"/>
      <c r="G40" s="30"/>
    </row>
    <row r="41" spans="1:7">
      <c r="A41" s="141" t="s">
        <v>29</v>
      </c>
      <c r="B41" s="142"/>
      <c r="C41" s="142"/>
      <c r="D41" s="142"/>
      <c r="E41" s="142"/>
      <c r="F41" s="143"/>
      <c r="G41" s="16">
        <f>SUM(G40:G40)</f>
        <v>0</v>
      </c>
    </row>
  </sheetData>
  <mergeCells count="4">
    <mergeCell ref="A14:F14"/>
    <mergeCell ref="A37:F37"/>
    <mergeCell ref="A25:F25"/>
    <mergeCell ref="A41:F41"/>
  </mergeCells>
  <conditionalFormatting sqref="F2:G6 E2 E4:E6 G14:G25 A14:A25">
    <cfRule type="expression" dxfId="91" priority="91" stopIfTrue="1">
      <formula>AND($A2&lt;&gt;"COMPOSICAO",$A2&lt;&gt;"INSUMO",$A2&lt;&gt;"")</formula>
    </cfRule>
    <cfRule type="expression" dxfId="90" priority="92" stopIfTrue="1">
      <formula>AND(OR($A2="COMPOSICAO",$A2="INSUMO",$A2&lt;&gt;""),$A2&lt;&gt;"")</formula>
    </cfRule>
  </conditionalFormatting>
  <conditionalFormatting sqref="E1:G1">
    <cfRule type="expression" dxfId="89" priority="89" stopIfTrue="1">
      <formula>AND($A1&lt;&gt;"COMPOSICAO",$A1&lt;&gt;"INSUMO",$A1&lt;&gt;"")</formula>
    </cfRule>
    <cfRule type="expression" dxfId="88" priority="90" stopIfTrue="1">
      <formula>AND(OR($A1="COMPOSICAO",$A1="INSUMO",$A1&lt;&gt;""),$A1&lt;&gt;"")</formula>
    </cfRule>
  </conditionalFormatting>
  <conditionalFormatting sqref="B1:D1">
    <cfRule type="expression" dxfId="87" priority="87" stopIfTrue="1">
      <formula>AND($A1&lt;&gt;"COMPOSICAO",$A1&lt;&gt;"INSUMO",$A1&lt;&gt;"")</formula>
    </cfRule>
    <cfRule type="expression" dxfId="86" priority="88" stopIfTrue="1">
      <formula>AND(OR($A1="COMPOSICAO",$A1="INSUMO",$A1&lt;&gt;""),$A1&lt;&gt;"")</formula>
    </cfRule>
  </conditionalFormatting>
  <conditionalFormatting sqref="A1">
    <cfRule type="expression" dxfId="85" priority="85" stopIfTrue="1">
      <formula>AND($A1&lt;&gt;"COMPOSICAO",$A1&lt;&gt;"INSUMO",$A1&lt;&gt;"")</formula>
    </cfRule>
    <cfRule type="expression" dxfId="84" priority="86" stopIfTrue="1">
      <formula>AND(OR($A1="COMPOSICAO",$A1="INSUMO",$A1&lt;&gt;""),$A1&lt;&gt;"")</formula>
    </cfRule>
  </conditionalFormatting>
  <conditionalFormatting sqref="A2:D2">
    <cfRule type="expression" dxfId="83" priority="83" stopIfTrue="1">
      <formula>AND($A2&lt;&gt;"COMPOSICAO",$A2&lt;&gt;"INSUMO",$A2&lt;&gt;"")</formula>
    </cfRule>
    <cfRule type="expression" dxfId="82" priority="84" stopIfTrue="1">
      <formula>AND(OR($A2="COMPOSICAO",$A2="INSUMO",$A2&lt;&gt;""),$A2&lt;&gt;"")</formula>
    </cfRule>
  </conditionalFormatting>
  <conditionalFormatting sqref="A3:D4">
    <cfRule type="expression" dxfId="81" priority="81" stopIfTrue="1">
      <formula>AND($A3&lt;&gt;"COMPOSICAO",$A3&lt;&gt;"INSUMO",$A3&lt;&gt;"")</formula>
    </cfRule>
    <cfRule type="expression" dxfId="80" priority="82" stopIfTrue="1">
      <formula>AND(OR($A3="COMPOSICAO",$A3="INSUMO",$A3&lt;&gt;""),$A3&lt;&gt;"")</formula>
    </cfRule>
  </conditionalFormatting>
  <conditionalFormatting sqref="A5:D6">
    <cfRule type="expression" dxfId="79" priority="79" stopIfTrue="1">
      <formula>AND($A5&lt;&gt;"COMPOSICAO",$A5&lt;&gt;"INSUMO",$A5&lt;&gt;"")</formula>
    </cfRule>
    <cfRule type="expression" dxfId="78" priority="80" stopIfTrue="1">
      <formula>AND(OR($A5="COMPOSICAO",$A5="INSUMO",$A5&lt;&gt;""),$A5&lt;&gt;"")</formula>
    </cfRule>
  </conditionalFormatting>
  <conditionalFormatting sqref="E3">
    <cfRule type="expression" dxfId="77" priority="77" stopIfTrue="1">
      <formula>AND($A3&lt;&gt;"COMPOSICAO",$A3&lt;&gt;"INSUMO",$A3&lt;&gt;"")</formula>
    </cfRule>
    <cfRule type="expression" dxfId="76" priority="78" stopIfTrue="1">
      <formula>AND(OR($A3="COMPOSICAO",$A3="INSUMO",$A3&lt;&gt;""),$A3&lt;&gt;"")</formula>
    </cfRule>
  </conditionalFormatting>
  <conditionalFormatting sqref="E7:G7">
    <cfRule type="expression" dxfId="75" priority="75" stopIfTrue="1">
      <formula>AND($A7&lt;&gt;"COMPOSICAO",$A7&lt;&gt;"INSUMO",$A7&lt;&gt;"")</formula>
    </cfRule>
    <cfRule type="expression" dxfId="74" priority="76" stopIfTrue="1">
      <formula>AND(OR($A7="COMPOSICAO",$A7="INSUMO",$A7&lt;&gt;""),$A7&lt;&gt;"")</formula>
    </cfRule>
  </conditionalFormatting>
  <conditionalFormatting sqref="A7:D7">
    <cfRule type="expression" dxfId="73" priority="73" stopIfTrue="1">
      <formula>AND($A7&lt;&gt;"COMPOSICAO",$A7&lt;&gt;"INSUMO",$A7&lt;&gt;"")</formula>
    </cfRule>
    <cfRule type="expression" dxfId="72" priority="74" stopIfTrue="1">
      <formula>AND(OR($A7="COMPOSICAO",$A7="INSUMO",$A7&lt;&gt;""),$A7&lt;&gt;"")</formula>
    </cfRule>
  </conditionalFormatting>
  <conditionalFormatting sqref="E8:G8">
    <cfRule type="expression" dxfId="71" priority="71" stopIfTrue="1">
      <formula>AND($A8&lt;&gt;"COMPOSICAO",$A8&lt;&gt;"INSUMO",$A8&lt;&gt;"")</formula>
    </cfRule>
    <cfRule type="expression" dxfId="70" priority="72" stopIfTrue="1">
      <formula>AND(OR($A8="COMPOSICAO",$A8="INSUMO",$A8&lt;&gt;""),$A8&lt;&gt;"")</formula>
    </cfRule>
  </conditionalFormatting>
  <conditionalFormatting sqref="A8:D8">
    <cfRule type="expression" dxfId="69" priority="69" stopIfTrue="1">
      <formula>AND($A8&lt;&gt;"COMPOSICAO",$A8&lt;&gt;"INSUMO",$A8&lt;&gt;"")</formula>
    </cfRule>
    <cfRule type="expression" dxfId="68" priority="70" stopIfTrue="1">
      <formula>AND(OR($A8="COMPOSICAO",$A8="INSUMO",$A8&lt;&gt;""),$A8&lt;&gt;"")</formula>
    </cfRule>
  </conditionalFormatting>
  <conditionalFormatting sqref="E9:G9">
    <cfRule type="expression" dxfId="67" priority="67" stopIfTrue="1">
      <formula>AND($A9&lt;&gt;"COMPOSICAO",$A9&lt;&gt;"INSUMO",$A9&lt;&gt;"")</formula>
    </cfRule>
    <cfRule type="expression" dxfId="66" priority="68" stopIfTrue="1">
      <formula>AND(OR($A9="COMPOSICAO",$A9="INSUMO",$A9&lt;&gt;""),$A9&lt;&gt;"")</formula>
    </cfRule>
  </conditionalFormatting>
  <conditionalFormatting sqref="A9:D9">
    <cfRule type="expression" dxfId="65" priority="65" stopIfTrue="1">
      <formula>AND($A9&lt;&gt;"COMPOSICAO",$A9&lt;&gt;"INSUMO",$A9&lt;&gt;"")</formula>
    </cfRule>
    <cfRule type="expression" dxfId="64" priority="66" stopIfTrue="1">
      <formula>AND(OR($A9="COMPOSICAO",$A9="INSUMO",$A9&lt;&gt;""),$A9&lt;&gt;"")</formula>
    </cfRule>
  </conditionalFormatting>
  <conditionalFormatting sqref="E10:G10">
    <cfRule type="expression" dxfId="63" priority="63" stopIfTrue="1">
      <formula>AND($A10&lt;&gt;"COMPOSICAO",$A10&lt;&gt;"INSUMO",$A10&lt;&gt;"")</formula>
    </cfRule>
    <cfRule type="expression" dxfId="62" priority="64" stopIfTrue="1">
      <formula>AND(OR($A10="COMPOSICAO",$A10="INSUMO",$A10&lt;&gt;""),$A10&lt;&gt;"")</formula>
    </cfRule>
  </conditionalFormatting>
  <conditionalFormatting sqref="A10:D10">
    <cfRule type="expression" dxfId="61" priority="61" stopIfTrue="1">
      <formula>AND($A10&lt;&gt;"COMPOSICAO",$A10&lt;&gt;"INSUMO",$A10&lt;&gt;"")</formula>
    </cfRule>
    <cfRule type="expression" dxfId="60" priority="62" stopIfTrue="1">
      <formula>AND(OR($A10="COMPOSICAO",$A10="INSUMO",$A10&lt;&gt;""),$A10&lt;&gt;"")</formula>
    </cfRule>
  </conditionalFormatting>
  <conditionalFormatting sqref="E11:G11">
    <cfRule type="expression" dxfId="59" priority="59" stopIfTrue="1">
      <formula>AND($A11&lt;&gt;"COMPOSICAO",$A11&lt;&gt;"INSUMO",$A11&lt;&gt;"")</formula>
    </cfRule>
    <cfRule type="expression" dxfId="58" priority="60" stopIfTrue="1">
      <formula>AND(OR($A11="COMPOSICAO",$A11="INSUMO",$A11&lt;&gt;""),$A11&lt;&gt;"")</formula>
    </cfRule>
  </conditionalFormatting>
  <conditionalFormatting sqref="A11:D11">
    <cfRule type="expression" dxfId="57" priority="57" stopIfTrue="1">
      <formula>AND($A11&lt;&gt;"COMPOSICAO",$A11&lt;&gt;"INSUMO",$A11&lt;&gt;"")</formula>
    </cfRule>
    <cfRule type="expression" dxfId="56" priority="58" stopIfTrue="1">
      <formula>AND(OR($A11="COMPOSICAO",$A11="INSUMO",$A11&lt;&gt;""),$A11&lt;&gt;"")</formula>
    </cfRule>
  </conditionalFormatting>
  <conditionalFormatting sqref="E12:G13">
    <cfRule type="expression" dxfId="55" priority="55" stopIfTrue="1">
      <formula>AND($A12&lt;&gt;"COMPOSICAO",$A12&lt;&gt;"INSUMO",$A12&lt;&gt;"")</formula>
    </cfRule>
    <cfRule type="expression" dxfId="54" priority="56" stopIfTrue="1">
      <formula>AND(OR($A12="COMPOSICAO",$A12="INSUMO",$A12&lt;&gt;""),$A12&lt;&gt;"")</formula>
    </cfRule>
  </conditionalFormatting>
  <conditionalFormatting sqref="A12:D13">
    <cfRule type="expression" dxfId="53" priority="53" stopIfTrue="1">
      <formula>AND($A12&lt;&gt;"COMPOSICAO",$A12&lt;&gt;"INSUMO",$A12&lt;&gt;"")</formula>
    </cfRule>
    <cfRule type="expression" dxfId="52" priority="54" stopIfTrue="1">
      <formula>AND(OR($A12="COMPOSICAO",$A12="INSUMO",$A12&lt;&gt;""),$A12&lt;&gt;"")</formula>
    </cfRule>
  </conditionalFormatting>
  <conditionalFormatting sqref="F28:G32 E28 E30:E32 A37 G37">
    <cfRule type="expression" dxfId="51" priority="51" stopIfTrue="1">
      <formula>AND($A28&lt;&gt;"COMPOSICAO",$A28&lt;&gt;"INSUMO",$A28&lt;&gt;"")</formula>
    </cfRule>
    <cfRule type="expression" dxfId="50" priority="52" stopIfTrue="1">
      <formula>AND(OR($A28="COMPOSICAO",$A28="INSUMO",$A28&lt;&gt;""),$A28&lt;&gt;"")</formula>
    </cfRule>
  </conditionalFormatting>
  <conditionalFormatting sqref="E27:G27">
    <cfRule type="expression" dxfId="49" priority="49" stopIfTrue="1">
      <formula>AND($A27&lt;&gt;"COMPOSICAO",$A27&lt;&gt;"INSUMO",$A27&lt;&gt;"")</formula>
    </cfRule>
    <cfRule type="expression" dxfId="48" priority="50" stopIfTrue="1">
      <formula>AND(OR($A27="COMPOSICAO",$A27="INSUMO",$A27&lt;&gt;""),$A27&lt;&gt;"")</formula>
    </cfRule>
  </conditionalFormatting>
  <conditionalFormatting sqref="B27:D27">
    <cfRule type="expression" dxfId="47" priority="47" stopIfTrue="1">
      <formula>AND($A27&lt;&gt;"COMPOSICAO",$A27&lt;&gt;"INSUMO",$A27&lt;&gt;"")</formula>
    </cfRule>
    <cfRule type="expression" dxfId="46" priority="48" stopIfTrue="1">
      <formula>AND(OR($A27="COMPOSICAO",$A27="INSUMO",$A27&lt;&gt;""),$A27&lt;&gt;"")</formula>
    </cfRule>
  </conditionalFormatting>
  <conditionalFormatting sqref="A27">
    <cfRule type="expression" dxfId="45" priority="45" stopIfTrue="1">
      <formula>AND($A27&lt;&gt;"COMPOSICAO",$A27&lt;&gt;"INSUMO",$A27&lt;&gt;"")</formula>
    </cfRule>
    <cfRule type="expression" dxfId="44" priority="46" stopIfTrue="1">
      <formula>AND(OR($A27="COMPOSICAO",$A27="INSUMO",$A27&lt;&gt;""),$A27&lt;&gt;"")</formula>
    </cfRule>
  </conditionalFormatting>
  <conditionalFormatting sqref="A28:D28">
    <cfRule type="expression" dxfId="43" priority="43" stopIfTrue="1">
      <formula>AND($A28&lt;&gt;"COMPOSICAO",$A28&lt;&gt;"INSUMO",$A28&lt;&gt;"")</formula>
    </cfRule>
    <cfRule type="expression" dxfId="42" priority="44" stopIfTrue="1">
      <formula>AND(OR($A28="COMPOSICAO",$A28="INSUMO",$A28&lt;&gt;""),$A28&lt;&gt;"")</formula>
    </cfRule>
  </conditionalFormatting>
  <conditionalFormatting sqref="A29:D30">
    <cfRule type="expression" dxfId="41" priority="41" stopIfTrue="1">
      <formula>AND($A29&lt;&gt;"COMPOSICAO",$A29&lt;&gt;"INSUMO",$A29&lt;&gt;"")</formula>
    </cfRule>
    <cfRule type="expression" dxfId="40" priority="42" stopIfTrue="1">
      <formula>AND(OR($A29="COMPOSICAO",$A29="INSUMO",$A29&lt;&gt;""),$A29&lt;&gt;"")</formula>
    </cfRule>
  </conditionalFormatting>
  <conditionalFormatting sqref="A31:D32">
    <cfRule type="expression" dxfId="39" priority="39" stopIfTrue="1">
      <formula>AND($A31&lt;&gt;"COMPOSICAO",$A31&lt;&gt;"INSUMO",$A31&lt;&gt;"")</formula>
    </cfRule>
    <cfRule type="expression" dxfId="38" priority="40" stopIfTrue="1">
      <formula>AND(OR($A31="COMPOSICAO",$A31="INSUMO",$A31&lt;&gt;""),$A31&lt;&gt;"")</formula>
    </cfRule>
  </conditionalFormatting>
  <conditionalFormatting sqref="E29">
    <cfRule type="expression" dxfId="37" priority="37" stopIfTrue="1">
      <formula>AND($A29&lt;&gt;"COMPOSICAO",$A29&lt;&gt;"INSUMO",$A29&lt;&gt;"")</formula>
    </cfRule>
    <cfRule type="expression" dxfId="36" priority="38" stopIfTrue="1">
      <formula>AND(OR($A29="COMPOSICAO",$A29="INSUMO",$A29&lt;&gt;""),$A29&lt;&gt;"")</formula>
    </cfRule>
  </conditionalFormatting>
  <conditionalFormatting sqref="E33:G33">
    <cfRule type="expression" dxfId="35" priority="35" stopIfTrue="1">
      <formula>AND($A33&lt;&gt;"COMPOSICAO",$A33&lt;&gt;"INSUMO",$A33&lt;&gt;"")</formula>
    </cfRule>
    <cfRule type="expression" dxfId="34" priority="36" stopIfTrue="1">
      <formula>AND(OR($A33="COMPOSICAO",$A33="INSUMO",$A33&lt;&gt;""),$A33&lt;&gt;"")</formula>
    </cfRule>
  </conditionalFormatting>
  <conditionalFormatting sqref="A33:D33">
    <cfRule type="expression" dxfId="33" priority="33" stopIfTrue="1">
      <formula>AND($A33&lt;&gt;"COMPOSICAO",$A33&lt;&gt;"INSUMO",$A33&lt;&gt;"")</formula>
    </cfRule>
    <cfRule type="expression" dxfId="32" priority="34" stopIfTrue="1">
      <formula>AND(OR($A33="COMPOSICAO",$A33="INSUMO",$A33&lt;&gt;""),$A33&lt;&gt;"")</formula>
    </cfRule>
  </conditionalFormatting>
  <conditionalFormatting sqref="E34:G34">
    <cfRule type="expression" dxfId="31" priority="31" stopIfTrue="1">
      <formula>AND($A34&lt;&gt;"COMPOSICAO",$A34&lt;&gt;"INSUMO",$A34&lt;&gt;"")</formula>
    </cfRule>
    <cfRule type="expression" dxfId="30" priority="32" stopIfTrue="1">
      <formula>AND(OR($A34="COMPOSICAO",$A34="INSUMO",$A34&lt;&gt;""),$A34&lt;&gt;"")</formula>
    </cfRule>
  </conditionalFormatting>
  <conditionalFormatting sqref="A34:D34">
    <cfRule type="expression" dxfId="29" priority="29" stopIfTrue="1">
      <formula>AND($A34&lt;&gt;"COMPOSICAO",$A34&lt;&gt;"INSUMO",$A34&lt;&gt;"")</formula>
    </cfRule>
    <cfRule type="expression" dxfId="28" priority="30" stopIfTrue="1">
      <formula>AND(OR($A34="COMPOSICAO",$A34="INSUMO",$A34&lt;&gt;""),$A34&lt;&gt;"")</formula>
    </cfRule>
  </conditionalFormatting>
  <conditionalFormatting sqref="E35:G36">
    <cfRule type="expression" dxfId="27" priority="27" stopIfTrue="1">
      <formula>AND($A35&lt;&gt;"COMPOSICAO",$A35&lt;&gt;"INSUMO",$A35&lt;&gt;"")</formula>
    </cfRule>
    <cfRule type="expression" dxfId="26" priority="28" stopIfTrue="1">
      <formula>AND(OR($A35="COMPOSICAO",$A35="INSUMO",$A35&lt;&gt;""),$A35&lt;&gt;"")</formula>
    </cfRule>
  </conditionalFormatting>
  <conditionalFormatting sqref="A35:D36">
    <cfRule type="expression" dxfId="25" priority="25" stopIfTrue="1">
      <formula>AND($A35&lt;&gt;"COMPOSICAO",$A35&lt;&gt;"INSUMO",$A35&lt;&gt;"")</formula>
    </cfRule>
    <cfRule type="expression" dxfId="24" priority="26" stopIfTrue="1">
      <formula>AND(OR($A35="COMPOSICAO",$A35="INSUMO",$A35&lt;&gt;""),$A35&lt;&gt;"")</formula>
    </cfRule>
  </conditionalFormatting>
  <conditionalFormatting sqref="A36:D36">
    <cfRule type="expression" dxfId="23" priority="23" stopIfTrue="1">
      <formula>AND($A36&lt;&gt;"COMPOSICAO",$A36&lt;&gt;"INSUMO",$A36&lt;&gt;"")</formula>
    </cfRule>
    <cfRule type="expression" dxfId="22" priority="24" stopIfTrue="1">
      <formula>AND(OR($A36="COMPOSICAO",$A36="INSUMO",$A36&lt;&gt;""),$A36&lt;&gt;"")</formula>
    </cfRule>
  </conditionalFormatting>
  <conditionalFormatting sqref="G25 B16:C20">
    <cfRule type="expression" dxfId="21" priority="19" stopIfTrue="1">
      <formula>AND($A16&lt;&gt;"COMPOSICAO",$A16&lt;&gt;"INSUMO",$A16&lt;&gt;"")</formula>
    </cfRule>
    <cfRule type="expression" dxfId="20" priority="20" stopIfTrue="1">
      <formula>AND(OR($A16="COMPOSICAO",$A16="INSUMO",$A16&lt;&gt;""),$A16&lt;&gt;"")</formula>
    </cfRule>
  </conditionalFormatting>
  <conditionalFormatting sqref="B22:C24 D16:F24 G16 G23:G24 A16:A25">
    <cfRule type="expression" dxfId="19" priority="21" stopIfTrue="1">
      <formula>AND($A16&lt;&gt;"COMPOSICAO",$A16&lt;&gt;"INSUMO",$A16&lt;&gt;"")</formula>
    </cfRule>
    <cfRule type="expression" dxfId="18" priority="22" stopIfTrue="1">
      <formula>AND(OR($A16="COMPOSICAO",$A16="INSUMO",$A16&lt;&gt;""),$A16&lt;&gt;"")</formula>
    </cfRule>
  </conditionalFormatting>
  <conditionalFormatting sqref="D24">
    <cfRule type="expression" dxfId="17" priority="17" stopIfTrue="1">
      <formula>AND($A24&lt;&gt;"COMPOSICAO",$A24&lt;&gt;"INSUMO",$A24&lt;&gt;"")</formula>
    </cfRule>
    <cfRule type="expression" dxfId="16" priority="18" stopIfTrue="1">
      <formula>AND(OR($A24="COMPOSICAO",$A24="INSUMO",$A24&lt;&gt;""),$A24&lt;&gt;"")</formula>
    </cfRule>
  </conditionalFormatting>
  <conditionalFormatting sqref="D24">
    <cfRule type="expression" dxfId="15" priority="15" stopIfTrue="1">
      <formula>AND($A24&lt;&gt;"COMPOSICAO",$A24&lt;&gt;"INSUMO",$A24&lt;&gt;"")</formula>
    </cfRule>
    <cfRule type="expression" dxfId="14" priority="16" stopIfTrue="1">
      <formula>AND(OR($A24="COMPOSICAO",$A24="INSUMO",$A24&lt;&gt;""),$A24&lt;&gt;"")</formula>
    </cfRule>
  </conditionalFormatting>
  <conditionalFormatting sqref="B24">
    <cfRule type="expression" dxfId="13" priority="13" stopIfTrue="1">
      <formula>AND($A24&lt;&gt;"COMPOSICAO",$A24&lt;&gt;"INSUMO",$A24&lt;&gt;"")</formula>
    </cfRule>
    <cfRule type="expression" dxfId="12" priority="14" stopIfTrue="1">
      <formula>AND(OR($A24="COMPOSICAO",$A24="INSUMO",$A24&lt;&gt;""),$A24&lt;&gt;"")</formula>
    </cfRule>
  </conditionalFormatting>
  <conditionalFormatting sqref="B24">
    <cfRule type="expression" dxfId="11" priority="11" stopIfTrue="1">
      <formula>AND($A24&lt;&gt;"COMPOSICAO",$A24&lt;&gt;"INSUMO",$A24&lt;&gt;"")</formula>
    </cfRule>
    <cfRule type="expression" dxfId="10" priority="12" stopIfTrue="1">
      <formula>AND(OR($A24="COMPOSICAO",$A24="INSUMO",$A24&lt;&gt;""),$A24&lt;&gt;"")</formula>
    </cfRule>
  </conditionalFormatting>
  <conditionalFormatting sqref="C24">
    <cfRule type="expression" dxfId="9" priority="9" stopIfTrue="1">
      <formula>AND($A24&lt;&gt;"COMPOSICAO",$A24&lt;&gt;"INSUMO",$A24&lt;&gt;"")</formula>
    </cfRule>
    <cfRule type="expression" dxfId="8" priority="10" stopIfTrue="1">
      <formula>AND(OR($A24="COMPOSICAO",$A24="INSUMO",$A24&lt;&gt;""),$A24&lt;&gt;"")</formula>
    </cfRule>
  </conditionalFormatting>
  <conditionalFormatting sqref="C24">
    <cfRule type="expression" dxfId="7" priority="7" stopIfTrue="1">
      <formula>AND($A24&lt;&gt;"COMPOSICAO",$A24&lt;&gt;"INSUMO",$A24&lt;&gt;"")</formula>
    </cfRule>
    <cfRule type="expression" dxfId="6" priority="8" stopIfTrue="1">
      <formula>AND(OR($A24="COMPOSICAO",$A24="INSUMO",$A24&lt;&gt;""),$A24&lt;&gt;"")</formula>
    </cfRule>
  </conditionalFormatting>
  <conditionalFormatting sqref="A41 A39:F40">
    <cfRule type="expression" dxfId="5" priority="5" stopIfTrue="1">
      <formula>AND($A39&lt;&gt;"COMPOSICAO",$A39&lt;&gt;"INSUMO",$A39&lt;&gt;"")</formula>
    </cfRule>
    <cfRule type="expression" dxfId="4" priority="6" stopIfTrue="1">
      <formula>AND(OR($A39="COMPOSICAO",$A39="INSUMO",$A39&lt;&gt;""),$A39&lt;&gt;"")</formula>
    </cfRule>
  </conditionalFormatting>
  <conditionalFormatting sqref="G39">
    <cfRule type="expression" dxfId="3" priority="3" stopIfTrue="1">
      <formula>AND($A39&lt;&gt;"COMPOSICAO",$A39&lt;&gt;"INSUMO",$A39&lt;&gt;"")</formula>
    </cfRule>
    <cfRule type="expression" dxfId="2" priority="4" stopIfTrue="1">
      <formula>AND(OR($A39="COMPOSICAO",$A39="INSUMO",$A39&lt;&gt;""),$A39&lt;&gt;"")</formula>
    </cfRule>
  </conditionalFormatting>
  <conditionalFormatting sqref="G41">
    <cfRule type="expression" dxfId="1" priority="1" stopIfTrue="1">
      <formula>AND($A41&lt;&gt;"COMPOSICAO",$A41&lt;&gt;"INSUMO",$A41&lt;&gt;"")</formula>
    </cfRule>
    <cfRule type="expression" dxfId="0" priority="2" stopIfTrue="1">
      <formula>AND(OR($A41="COMPOSICAO",$A41="INSUMO",$A41&lt;&gt;""),$A41&lt;&gt;"")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0" orientation="landscape" verticalDpi="0" r:id="rId1"/>
  <headerFooter>
    <oddHeader>&amp;L&amp;G&amp;C&amp;"-,Negrito"PREFEITURA MUNICIPAL DE PATROCÍNIO 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Composição</vt:lpstr>
      <vt:lpstr>BDI</vt:lpstr>
      <vt:lpstr>MODELO DE PREENCHIMENTO </vt:lpstr>
      <vt:lpstr>Composição!Area_de_impressao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obras</cp:lastModifiedBy>
  <cp:lastPrinted>2023-07-31T11:13:29Z</cp:lastPrinted>
  <dcterms:created xsi:type="dcterms:W3CDTF">2021-03-08T12:47:47Z</dcterms:created>
  <dcterms:modified xsi:type="dcterms:W3CDTF">2023-08-01T16:51:18Z</dcterms:modified>
</cp:coreProperties>
</file>