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90" windowWidth="20115" windowHeight="8520"/>
  </bookViews>
  <sheets>
    <sheet name="Orçamento" sheetId="2" r:id="rId1"/>
    <sheet name="Composição" sheetId="4" r:id="rId2"/>
    <sheet name="BDI" sheetId="3" r:id="rId3"/>
  </sheets>
  <calcPr calcId="124519"/>
</workbook>
</file>

<file path=xl/calcChain.xml><?xml version="1.0" encoding="utf-8"?>
<calcChain xmlns="http://schemas.openxmlformats.org/spreadsheetml/2006/main">
  <c r="H7" i="2"/>
  <c r="H6"/>
  <c r="H5"/>
  <c r="G16" i="4" l="1"/>
  <c r="G17"/>
  <c r="G18"/>
  <c r="G19"/>
  <c r="G20"/>
  <c r="G21"/>
  <c r="G22"/>
  <c r="G23"/>
  <c r="G12"/>
  <c r="G11"/>
  <c r="G10"/>
  <c r="G9"/>
  <c r="G8"/>
  <c r="G7"/>
  <c r="G6"/>
  <c r="G5"/>
  <c r="G4"/>
  <c r="G3"/>
  <c r="G2"/>
  <c r="G13" l="1"/>
  <c r="I13" s="1"/>
  <c r="G5" i="2" s="1"/>
  <c r="G24" i="4"/>
  <c r="G7" i="2" s="1"/>
  <c r="I7" l="1"/>
  <c r="J7" s="1"/>
  <c r="I5"/>
  <c r="J5" s="1"/>
  <c r="I6"/>
  <c r="J6" s="1"/>
  <c r="J8" l="1"/>
</calcChain>
</file>

<file path=xl/sharedStrings.xml><?xml version="1.0" encoding="utf-8"?>
<sst xmlns="http://schemas.openxmlformats.org/spreadsheetml/2006/main" count="111" uniqueCount="68">
  <si>
    <t xml:space="preserve">PLANILHA DE SERVIÇO E MÃO DE OBRA </t>
  </si>
  <si>
    <t>ITEM</t>
  </si>
  <si>
    <t xml:space="preserve">DESCRIÇÃO </t>
  </si>
  <si>
    <t>UND.</t>
  </si>
  <si>
    <t>QUANT.</t>
  </si>
  <si>
    <t>VALOR REF. UNITÁRIO</t>
  </si>
  <si>
    <t>BDI</t>
  </si>
  <si>
    <t>VALOR COM BDI</t>
  </si>
  <si>
    <t>VALOR TOTAL</t>
  </si>
  <si>
    <t>TOTAL GERAL</t>
  </si>
  <si>
    <t>PREFEITURA MUNICIPAL DE PATROCÍNIO - MG</t>
  </si>
  <si>
    <t>VALORES  DE BDI POR TIPO DE OBRA</t>
  </si>
  <si>
    <t>ACÓRDÃO TCU Nº 2622/2013</t>
  </si>
  <si>
    <t>Tipo de Obra</t>
  </si>
  <si>
    <t>1ºQ</t>
  </si>
  <si>
    <t>Médio</t>
  </si>
  <si>
    <t>3º Q</t>
  </si>
  <si>
    <t>Construção de Edifícios</t>
  </si>
  <si>
    <t>Construção de Rodovias e Ferrovias - Infra Urbana, praças, etc.</t>
  </si>
  <si>
    <t>Rede de Abastecimento de Água, Coleta de Esgotos</t>
  </si>
  <si>
    <t>Estações e Redes de Distribuição de Energia Elétrica</t>
  </si>
  <si>
    <t>Obras Portuárias, Marítimas e Fluviais</t>
  </si>
  <si>
    <t>Fornecimento de Materiais e Equipamentos</t>
  </si>
  <si>
    <t>Responsável Técnico</t>
  </si>
  <si>
    <t>Carimbo e Assinatura</t>
  </si>
  <si>
    <t>____________________________________</t>
  </si>
  <si>
    <r>
      <t xml:space="preserve">CODIGO   </t>
    </r>
    <r>
      <rPr>
        <b/>
        <sz val="8"/>
        <color theme="1"/>
        <rFont val="Calibri"/>
        <family val="2"/>
        <scheme val="minor"/>
      </rPr>
      <t>SINAPI</t>
    </r>
  </si>
  <si>
    <t>M2</t>
  </si>
  <si>
    <t>TN</t>
  </si>
  <si>
    <t>EXECUÇÃO DE PAVIMENTO COM APLICAÇÃO DE CONCRETO ASFÁLTICO, CAMADA DE ROLAMENTO - EXCLUSIVE CARGA E TRANSPORTE. AF_11/2019</t>
  </si>
  <si>
    <t>EXECUÇÃO DE IMPRIMAÇÃO COM ASFALTO DILUÍDO CM-30. AF_11/2019</t>
  </si>
  <si>
    <t>EXECUÇÃO DE PINTURA DE LIGAÇÃO COM EMULSÃO ASFÁLTICA RR-2C. AF_11/2019</t>
  </si>
  <si>
    <t>OBS: Os itens 2 e 3 não esta inluso transporte.</t>
  </si>
  <si>
    <t>Quantidade</t>
  </si>
  <si>
    <t>Valor Unitário</t>
  </si>
  <si>
    <t>Valor total</t>
  </si>
  <si>
    <t>COMPOSICAO</t>
  </si>
  <si>
    <t>Valor do serviço, por unidade executada:</t>
  </si>
  <si>
    <t>Composição 01</t>
  </si>
  <si>
    <t>Base: Sinapi 95995</t>
  </si>
  <si>
    <t>T</t>
  </si>
  <si>
    <t>CONCRETO BETUMINOSO USINADO A QUENTE (CBUQ) PARA PAVIMENTACAO ASFALTICA, PADRAO DNIT, FAIXA C, COM CAP 50/70 - AQUISICAO POSTO USINA</t>
  </si>
  <si>
    <t>VIBROACABADORA DE ASFALTO SOBRE ESTEIRAS, LARGURA DE PAVIMENTAÇÃO 1,90 M A 5,30 M, POTÊNCIA 105 HP CAPACIDADE 450 T/H - CHP DIURNO. AF_11/2014</t>
  </si>
  <si>
    <t xml:space="preserve">CHP </t>
  </si>
  <si>
    <t>CHI</t>
  </si>
  <si>
    <t>RASTELEIRO COM ENCARGOS COMPLEMENTARES</t>
  </si>
  <si>
    <t>H</t>
  </si>
  <si>
    <t>CAMINHÃO BASCULANTE 10 M3, TRUCADO CABINE SIMPLES, PESO BRUTO TOTAL 23.000 KG, CARGA ÚTIL MÁXIMA 15.935 KG, DISTÂNCIA ENTRE EIXOS 4,80 M, POTÊNCIA 2 30 CV INCLUSIVE CAÇAMBA METÁLICA - CHP DIURNO. AF_06/2014</t>
  </si>
  <si>
    <t>CHP</t>
  </si>
  <si>
    <t>ROLO COMPACTADOR VIBRATORIO TANDEM, ACO LISO, POTENCIA 125 HP, PESO SEM/COM LASTRO 10,20/11,65 T, LARGURA DE TRABALHO 1,73 M - CHP DIURNO. AF_11/2016</t>
  </si>
  <si>
    <t>ROLO COMPACTADOR VIBRATORIO TANDEM, ACO LISO, POTENCIA 125 HP, PESO SEM/COM LASTRO 10,20/11,65 T, LARGURA DE TRABALHO 1,73 M - CHI DIURNO. AF_11/2016</t>
  </si>
  <si>
    <t>TRATOR DE PNEUS COM POTÊNCIA DE 85 CV, TRAÇÃO 4X4, COM VASSOURA MECÂNICA ACOPLADA - CHI DIURNO. AF_02/2017</t>
  </si>
  <si>
    <t>TRATOR DE PNEUS COM POTÊNCIA DE 85 CV, TRAÇÃO 4X4, COM VASSOURA MECÂNICA ACOPLADA - CHP DIURNO. AF_03/2017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</si>
  <si>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</si>
  <si>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</si>
  <si>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Base: Sinapi 96402</t>
  </si>
  <si>
    <t>VASSOURA MECÂNICA REBOCÁVEL COM ESCOVA CILÍNDRICA, LARGURA ÚTIL DE VARRIME NTO DE 2,44 M - CHP DIURNO. AF_06/2014</t>
  </si>
  <si>
    <t>EMULSAO ASFALTICA CATIONICA RR-2C PARA USO EM PAVIMENTACAO ASFALTICA (COLETADO CAIXA NA ANP ACRESCIDO DE ICMS)</t>
  </si>
  <si>
    <t>KG</t>
  </si>
  <si>
    <t>ESPARGIDOR DE ASFALTO PRESSURIZADO, TANQUE 6 M3 COM ISOLAÇÃO TÉRMICA, AQUECIDO COM 2 MAÇARICOS, COM BARRA ESPARGIDORA 3,60 M, MONTADO SOBRE CAMINHÃO TOCO, PBT 14.300 KG, POTÊNCIA 185 CV - CHP DIURNO. AF_08/2015</t>
  </si>
  <si>
    <t>SERVENTE COM ENCARGOS COMPLEMENTARES</t>
  </si>
  <si>
    <t>TRATOR DE PNEUS, POTÊNCIA 85 CV, TRAÇÃO 4X4, PESO COM LASTRO DE 4.675 KG - CHP DIURNO. AF_06/2014</t>
  </si>
  <si>
    <t>TRATOR DE PNEUS, POTÊNCIA 85 CV, TRAÇÃO 4X4, PESO COM LASTRO DE 4.675 KG - CHI DIURNO. AF_06/2014</t>
  </si>
  <si>
    <t>ESPARGIDOR DE ASFALTO PRESSURIZADO, TANQUE 6 M3 COM ISOLAÇÃO TÉRMICA, AQUECIDO COM 2 MAÇARICOS, COM BARRA ESPARGIDORA 3,60 M, MONTADO SOBRE CAMINHÃO TOCO, PBT 14.300 KG, POTÊNCIA 185 CV - CHI DIURNO. AF_08/2015</t>
  </si>
  <si>
    <t>PLANILHA REFERÊNCIA SINAPI NOVEMBRO/2021</t>
  </si>
  <si>
    <t>Composição 03</t>
  </si>
  <si>
    <t xml:space="preserve">PREÇO POR TONELADA </t>
  </si>
  <si>
    <t>M3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</si>
</sst>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#,##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00B050"/>
        <bgColor indexed="8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0" fillId="0" borderId="0"/>
  </cellStyleXfs>
  <cellXfs count="88">
    <xf numFmtId="0" fontId="0" fillId="0" borderId="0" xfId="0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0" fontId="0" fillId="0" borderId="13" xfId="2" applyNumberFormat="1" applyFont="1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44" fontId="2" fillId="2" borderId="19" xfId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4" borderId="0" xfId="0" applyFill="1"/>
    <xf numFmtId="0" fontId="0" fillId="0" borderId="1" xfId="0" applyBorder="1" applyAlignment="1">
      <alignment horizontal="left" vertical="top" wrapText="1"/>
    </xf>
    <xf numFmtId="0" fontId="6" fillId="0" borderId="29" xfId="4" applyFont="1" applyBorder="1" applyAlignment="1">
      <alignment horizontal="center" vertical="center"/>
    </xf>
    <xf numFmtId="0" fontId="6" fillId="0" borderId="30" xfId="4" applyFont="1" applyBorder="1" applyAlignment="1">
      <alignment horizontal="center" vertical="center"/>
    </xf>
    <xf numFmtId="0" fontId="6" fillId="0" borderId="31" xfId="4" applyFont="1" applyBorder="1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Alignment="1"/>
    <xf numFmtId="0" fontId="7" fillId="4" borderId="0" xfId="5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2" borderId="2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10" fontId="7" fillId="5" borderId="35" xfId="2" applyNumberFormat="1" applyFont="1" applyFill="1" applyBorder="1" applyAlignment="1">
      <alignment horizontal="center" vertical="center"/>
    </xf>
    <xf numFmtId="10" fontId="7" fillId="5" borderId="36" xfId="2" applyNumberFormat="1" applyFont="1" applyFill="1" applyBorder="1" applyAlignment="1">
      <alignment horizontal="center" vertical="center"/>
    </xf>
    <xf numFmtId="10" fontId="7" fillId="5" borderId="40" xfId="2" applyNumberFormat="1" applyFont="1" applyFill="1" applyBorder="1" applyAlignment="1">
      <alignment horizontal="center" vertical="center"/>
    </xf>
    <xf numFmtId="10" fontId="7" fillId="5" borderId="41" xfId="2" applyNumberFormat="1" applyFont="1" applyFill="1" applyBorder="1" applyAlignment="1">
      <alignment horizontal="center" vertical="center"/>
    </xf>
    <xf numFmtId="10" fontId="7" fillId="5" borderId="45" xfId="2" applyNumberFormat="1" applyFont="1" applyFill="1" applyBorder="1" applyAlignment="1">
      <alignment horizontal="center" vertical="center"/>
    </xf>
    <xf numFmtId="10" fontId="7" fillId="5" borderId="46" xfId="2" applyNumberFormat="1" applyFont="1" applyFill="1" applyBorder="1" applyAlignment="1">
      <alignment horizontal="center" vertical="center"/>
    </xf>
    <xf numFmtId="0" fontId="11" fillId="6" borderId="1" xfId="6" applyFont="1" applyFill="1" applyBorder="1" applyAlignment="1">
      <alignment horizontal="center" vertical="center" wrapText="1"/>
    </xf>
    <xf numFmtId="4" fontId="11" fillId="6" borderId="1" xfId="6" applyNumberFormat="1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left" vertical="center" wrapText="1"/>
    </xf>
    <xf numFmtId="4" fontId="12" fillId="6" borderId="1" xfId="6" applyNumberFormat="1" applyFont="1" applyFill="1" applyBorder="1" applyAlignment="1">
      <alignment horizontal="center" vertical="center" wrapText="1"/>
    </xf>
    <xf numFmtId="44" fontId="12" fillId="6" borderId="1" xfId="1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left" vertical="center" wrapText="1"/>
    </xf>
    <xf numFmtId="44" fontId="11" fillId="7" borderId="1" xfId="1" applyFont="1" applyFill="1" applyBorder="1" applyAlignment="1">
      <alignment horizontal="center" vertical="center" wrapText="1"/>
    </xf>
    <xf numFmtId="0" fontId="12" fillId="6" borderId="1" xfId="6" applyFont="1" applyFill="1" applyBorder="1" applyAlignment="1">
      <alignment horizontal="left" vertical="center" wrapText="1"/>
    </xf>
    <xf numFmtId="164" fontId="12" fillId="6" borderId="1" xfId="6" applyNumberFormat="1" applyFont="1" applyFill="1" applyBorder="1" applyAlignment="1">
      <alignment horizontal="center" vertical="center" wrapText="1"/>
    </xf>
    <xf numFmtId="10" fontId="7" fillId="8" borderId="40" xfId="2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2" fillId="6" borderId="13" xfId="6" applyFont="1" applyFill="1" applyBorder="1" applyAlignment="1">
      <alignment horizontal="left" vertical="center" wrapText="1"/>
    </xf>
    <xf numFmtId="0" fontId="12" fillId="6" borderId="47" xfId="6" applyFont="1" applyFill="1" applyBorder="1" applyAlignment="1">
      <alignment horizontal="left" vertical="center" wrapText="1"/>
    </xf>
    <xf numFmtId="0" fontId="12" fillId="6" borderId="21" xfId="6" applyFont="1" applyFill="1" applyBorder="1" applyAlignment="1">
      <alignment horizontal="left" vertical="center" wrapText="1"/>
    </xf>
    <xf numFmtId="44" fontId="2" fillId="0" borderId="23" xfId="0" applyNumberFormat="1" applyFont="1" applyBorder="1" applyAlignment="1">
      <alignment horizontal="left" vertical="center" wrapText="1"/>
    </xf>
    <xf numFmtId="44" fontId="2" fillId="0" borderId="25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4" borderId="0" xfId="5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center" vertical="center"/>
    </xf>
    <xf numFmtId="0" fontId="5" fillId="3" borderId="5" xfId="3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0" fontId="5" fillId="3" borderId="23" xfId="3" applyFont="1" applyFill="1" applyBorder="1" applyAlignment="1">
      <alignment horizontal="center"/>
    </xf>
    <xf numFmtId="0" fontId="5" fillId="3" borderId="24" xfId="3" applyFont="1" applyFill="1" applyBorder="1" applyAlignment="1">
      <alignment horizontal="center"/>
    </xf>
    <xf numFmtId="0" fontId="5" fillId="3" borderId="25" xfId="3" applyFont="1" applyFill="1" applyBorder="1" applyAlignment="1">
      <alignment horizontal="center"/>
    </xf>
    <xf numFmtId="0" fontId="6" fillId="0" borderId="26" xfId="4" applyFont="1" applyBorder="1" applyAlignment="1">
      <alignment horizontal="center" vertical="center"/>
    </xf>
    <xf numFmtId="0" fontId="6" fillId="0" borderId="27" xfId="4" applyFont="1" applyBorder="1" applyAlignment="1">
      <alignment horizontal="center" vertical="center"/>
    </xf>
    <xf numFmtId="0" fontId="6" fillId="0" borderId="28" xfId="4" applyFont="1" applyBorder="1" applyAlignment="1">
      <alignment horizontal="center" vertical="center"/>
    </xf>
    <xf numFmtId="0" fontId="7" fillId="0" borderId="32" xfId="4" applyFont="1" applyBorder="1" applyAlignment="1">
      <alignment horizontal="left" vertical="center"/>
    </xf>
    <xf numFmtId="0" fontId="7" fillId="0" borderId="33" xfId="4" applyFont="1" applyBorder="1" applyAlignment="1">
      <alignment horizontal="left" vertical="center"/>
    </xf>
    <xf numFmtId="0" fontId="7" fillId="0" borderId="34" xfId="4" applyFont="1" applyBorder="1" applyAlignment="1">
      <alignment horizontal="left" vertical="center"/>
    </xf>
    <xf numFmtId="0" fontId="7" fillId="0" borderId="37" xfId="4" applyFont="1" applyBorder="1" applyAlignment="1">
      <alignment horizontal="left" vertical="center"/>
    </xf>
    <xf numFmtId="0" fontId="7" fillId="0" borderId="38" xfId="4" applyFont="1" applyBorder="1" applyAlignment="1">
      <alignment horizontal="left" vertical="center"/>
    </xf>
    <xf numFmtId="0" fontId="7" fillId="0" borderId="39" xfId="4" applyFont="1" applyBorder="1" applyAlignment="1">
      <alignment horizontal="left" vertical="center"/>
    </xf>
    <xf numFmtId="0" fontId="7" fillId="0" borderId="42" xfId="4" applyFont="1" applyBorder="1" applyAlignment="1">
      <alignment horizontal="left" vertical="center"/>
    </xf>
    <xf numFmtId="0" fontId="7" fillId="0" borderId="43" xfId="4" applyFont="1" applyBorder="1" applyAlignment="1">
      <alignment horizontal="left" vertical="center"/>
    </xf>
    <xf numFmtId="0" fontId="7" fillId="0" borderId="44" xfId="4" applyFont="1" applyBorder="1" applyAlignment="1">
      <alignment horizontal="left" vertical="center"/>
    </xf>
    <xf numFmtId="0" fontId="8" fillId="4" borderId="5" xfId="5" applyFont="1" applyFill="1" applyBorder="1" applyAlignment="1">
      <alignment horizontal="center" vertical="center"/>
    </xf>
  </cellXfs>
  <cellStyles count="7">
    <cellStyle name="Moeda" xfId="1" builtinId="4"/>
    <cellStyle name="Normal" xfId="0" builtinId="0"/>
    <cellStyle name="Normal 2 2" xfId="4"/>
    <cellStyle name="Normal_Pesquisa no referencial 10 de maio de 2013" xfId="6"/>
    <cellStyle name="Normal_pLANILHA DE BDI_MODELO v2_EXCEL" xfId="3"/>
    <cellStyle name="Normal_Planilha RETROFIT PALÁCIO - VRF  DEZEMBRO  2013 CRONOGRAMA 15 MESES _ R02 - 2" xfId="5"/>
    <cellStyle name="Porcentagem" xfId="2" builtinId="5"/>
  </cellStyles>
  <dxfs count="6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14"/>
  <sheetViews>
    <sheetView tabSelected="1" workbookViewId="0">
      <selection activeCell="J8" sqref="J8"/>
    </sheetView>
  </sheetViews>
  <sheetFormatPr defaultRowHeight="15"/>
  <cols>
    <col min="2" max="2" width="9.7109375" bestFit="1" customWidth="1"/>
    <col min="3" max="3" width="11.42578125" customWidth="1"/>
    <col min="4" max="4" width="71.42578125" customWidth="1"/>
    <col min="6" max="6" width="9.7109375" bestFit="1" customWidth="1"/>
    <col min="7" max="7" width="13.28515625" bestFit="1" customWidth="1"/>
    <col min="8" max="8" width="10.140625" bestFit="1" customWidth="1"/>
    <col min="9" max="9" width="13.28515625" bestFit="1" customWidth="1"/>
    <col min="10" max="10" width="23.28515625" bestFit="1" customWidth="1"/>
  </cols>
  <sheetData>
    <row r="1" spans="2:10" ht="15.75" thickBot="1"/>
    <row r="2" spans="2:10">
      <c r="B2" s="53" t="s">
        <v>0</v>
      </c>
      <c r="C2" s="54"/>
      <c r="D2" s="54"/>
      <c r="E2" s="55" t="s">
        <v>64</v>
      </c>
      <c r="F2" s="56"/>
      <c r="G2" s="56"/>
      <c r="H2" s="56"/>
      <c r="I2" s="56"/>
      <c r="J2" s="57"/>
    </row>
    <row r="3" spans="2:10">
      <c r="B3" s="1"/>
      <c r="C3" s="16"/>
      <c r="D3" s="2"/>
      <c r="E3" s="58"/>
      <c r="F3" s="59"/>
      <c r="G3" s="59"/>
      <c r="H3" s="59"/>
      <c r="I3" s="59"/>
      <c r="J3" s="60"/>
    </row>
    <row r="4" spans="2:10" ht="30">
      <c r="B4" s="3" t="s">
        <v>1</v>
      </c>
      <c r="C4" s="28" t="s">
        <v>26</v>
      </c>
      <c r="D4" s="4" t="s">
        <v>2</v>
      </c>
      <c r="E4" s="4" t="s">
        <v>3</v>
      </c>
      <c r="F4" s="4" t="s">
        <v>4</v>
      </c>
      <c r="G4" s="5" t="s">
        <v>5</v>
      </c>
      <c r="H4" s="6" t="s">
        <v>6</v>
      </c>
      <c r="I4" s="6" t="s">
        <v>7</v>
      </c>
      <c r="J4" s="7" t="s">
        <v>8</v>
      </c>
    </row>
    <row r="5" spans="2:10" ht="30">
      <c r="B5" s="8">
        <v>1</v>
      </c>
      <c r="C5" s="17">
        <v>95995</v>
      </c>
      <c r="D5" s="9" t="s">
        <v>29</v>
      </c>
      <c r="E5" s="10" t="s">
        <v>28</v>
      </c>
      <c r="F5" s="47">
        <v>2000</v>
      </c>
      <c r="G5" s="11">
        <f>Composição!I13</f>
        <v>594.34782707061231</v>
      </c>
      <c r="H5" s="12">
        <f>BDI!G6</f>
        <v>0.19600000000000001</v>
      </c>
      <c r="I5" s="13">
        <f>G5*H5+(G5)</f>
        <v>710.84000117645235</v>
      </c>
      <c r="J5" s="14">
        <f>I5*F5</f>
        <v>1421680.0023529048</v>
      </c>
    </row>
    <row r="6" spans="2:10">
      <c r="B6" s="8">
        <v>2</v>
      </c>
      <c r="C6" s="29">
        <v>96401</v>
      </c>
      <c r="D6" s="9" t="s">
        <v>30</v>
      </c>
      <c r="E6" s="10" t="s">
        <v>27</v>
      </c>
      <c r="F6" s="10">
        <v>25000</v>
      </c>
      <c r="G6" s="11">
        <v>4.8076923999999996</v>
      </c>
      <c r="H6" s="12">
        <f>BDI!G6</f>
        <v>0.19600000000000001</v>
      </c>
      <c r="I6" s="13">
        <f t="shared" ref="I6:I7" si="0">G6*H6+(G6)</f>
        <v>5.7500001103999994</v>
      </c>
      <c r="J6" s="14">
        <f>I6*F6</f>
        <v>143750.00275999997</v>
      </c>
    </row>
    <row r="7" spans="2:10" ht="30" customHeight="1">
      <c r="B7" s="8">
        <v>3</v>
      </c>
      <c r="C7" s="17">
        <v>96402</v>
      </c>
      <c r="D7" s="19" t="s">
        <v>31</v>
      </c>
      <c r="E7" s="10" t="s">
        <v>27</v>
      </c>
      <c r="F7" s="10">
        <v>25000</v>
      </c>
      <c r="G7" s="11">
        <f>Composição!G24</f>
        <v>2.5083611725600004</v>
      </c>
      <c r="H7" s="12">
        <f>BDI!G6</f>
        <v>0.19600000000000001</v>
      </c>
      <c r="I7" s="13">
        <f t="shared" si="0"/>
        <v>2.9999999623817604</v>
      </c>
      <c r="J7" s="14">
        <f t="shared" ref="J7" si="1">I7*F7</f>
        <v>74999.999059544003</v>
      </c>
    </row>
    <row r="8" spans="2:10" ht="15.75" thickBot="1">
      <c r="B8" s="48"/>
      <c r="C8" s="49"/>
      <c r="D8" s="49"/>
      <c r="E8" s="49"/>
      <c r="F8" s="49"/>
      <c r="G8" s="50"/>
      <c r="H8" s="51" t="s">
        <v>9</v>
      </c>
      <c r="I8" s="52"/>
      <c r="J8" s="15">
        <f>SUM(J5:J7)</f>
        <v>1640430.0041724488</v>
      </c>
    </row>
    <row r="9" spans="2:10">
      <c r="D9" t="s">
        <v>32</v>
      </c>
    </row>
    <row r="12" spans="2:10">
      <c r="D12" s="26" t="s">
        <v>25</v>
      </c>
    </row>
    <row r="13" spans="2:10">
      <c r="D13" s="27" t="s">
        <v>23</v>
      </c>
    </row>
    <row r="14" spans="2:10">
      <c r="D14" s="27" t="s">
        <v>24</v>
      </c>
    </row>
  </sheetData>
  <mergeCells count="4">
    <mergeCell ref="B8:G8"/>
    <mergeCell ref="H8:I8"/>
    <mergeCell ref="B2:D2"/>
    <mergeCell ref="E2:J3"/>
  </mergeCells>
  <pageMargins left="0.51181102362204722" right="0.51181102362204722" top="0.78740157480314965" bottom="0.78740157480314965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"/>
  <sheetViews>
    <sheetView topLeftCell="A4" workbookViewId="0">
      <selection activeCell="A24" sqref="A24:F24"/>
    </sheetView>
  </sheetViews>
  <sheetFormatPr defaultRowHeight="15"/>
  <cols>
    <col min="1" max="1" width="18.140625" customWidth="1"/>
    <col min="3" max="3" width="73" customWidth="1"/>
    <col min="5" max="5" width="15.5703125" customWidth="1"/>
    <col min="6" max="6" width="12.7109375" customWidth="1"/>
    <col min="7" max="7" width="15.7109375" bestFit="1" customWidth="1"/>
    <col min="9" max="9" width="10.7109375" bestFit="1" customWidth="1"/>
    <col min="10" max="10" width="9.140625" customWidth="1"/>
    <col min="11" max="11" width="5.5703125" customWidth="1"/>
  </cols>
  <sheetData>
    <row r="1" spans="1:10" ht="42.75" customHeight="1">
      <c r="A1" s="36" t="s">
        <v>38</v>
      </c>
      <c r="B1" s="36" t="s">
        <v>39</v>
      </c>
      <c r="C1" s="9" t="s">
        <v>29</v>
      </c>
      <c r="D1" s="36" t="s">
        <v>67</v>
      </c>
      <c r="E1" s="37" t="s">
        <v>33</v>
      </c>
      <c r="F1" s="36" t="s">
        <v>34</v>
      </c>
      <c r="G1" s="36" t="s">
        <v>35</v>
      </c>
    </row>
    <row r="2" spans="1:10" ht="22.5">
      <c r="A2" s="38" t="s">
        <v>36</v>
      </c>
      <c r="B2" s="38">
        <v>1518</v>
      </c>
      <c r="C2" s="39" t="s">
        <v>41</v>
      </c>
      <c r="D2" s="38" t="s">
        <v>40</v>
      </c>
      <c r="E2" s="40">
        <v>2.5548000000000002</v>
      </c>
      <c r="F2" s="41">
        <v>554.95000000000005</v>
      </c>
      <c r="G2" s="41">
        <f t="shared" ref="G2:G6" si="0">E2*F2</f>
        <v>1417.7862600000003</v>
      </c>
    </row>
    <row r="3" spans="1:10" ht="22.5">
      <c r="A3" s="38" t="s">
        <v>36</v>
      </c>
      <c r="B3" s="38">
        <v>5835</v>
      </c>
      <c r="C3" s="42" t="s">
        <v>42</v>
      </c>
      <c r="D3" s="38" t="s">
        <v>43</v>
      </c>
      <c r="E3" s="40">
        <v>4.6399999999999997E-2</v>
      </c>
      <c r="F3" s="41">
        <v>408.87</v>
      </c>
      <c r="G3" s="41">
        <f t="shared" si="0"/>
        <v>18.971567999999998</v>
      </c>
    </row>
    <row r="4" spans="1:10" ht="22.5">
      <c r="A4" s="38" t="s">
        <v>36</v>
      </c>
      <c r="B4" s="38">
        <v>5837</v>
      </c>
      <c r="C4" s="44" t="s">
        <v>42</v>
      </c>
      <c r="D4" s="38" t="s">
        <v>44</v>
      </c>
      <c r="E4" s="40">
        <v>9.4899999999999998E-2</v>
      </c>
      <c r="F4" s="41">
        <v>151.66</v>
      </c>
      <c r="G4" s="41">
        <f t="shared" si="0"/>
        <v>14.392533999999999</v>
      </c>
    </row>
    <row r="5" spans="1:10">
      <c r="A5" s="38" t="s">
        <v>36</v>
      </c>
      <c r="B5" s="38">
        <v>88314</v>
      </c>
      <c r="C5" s="44" t="s">
        <v>45</v>
      </c>
      <c r="D5" s="38" t="s">
        <v>46</v>
      </c>
      <c r="E5" s="40">
        <v>1.1299999999999999</v>
      </c>
      <c r="F5" s="41">
        <v>15.67</v>
      </c>
      <c r="G5" s="41">
        <f t="shared" si="0"/>
        <v>17.707099999999997</v>
      </c>
    </row>
    <row r="6" spans="1:10" ht="33.75">
      <c r="A6" s="38" t="s">
        <v>36</v>
      </c>
      <c r="B6" s="38">
        <v>91386</v>
      </c>
      <c r="C6" s="44" t="s">
        <v>47</v>
      </c>
      <c r="D6" s="38" t="s">
        <v>48</v>
      </c>
      <c r="E6" s="40">
        <v>4.6399999999999997E-2</v>
      </c>
      <c r="F6" s="41">
        <v>210</v>
      </c>
      <c r="G6" s="41">
        <f t="shared" si="0"/>
        <v>9.7439999999999998</v>
      </c>
    </row>
    <row r="7" spans="1:10" ht="22.5">
      <c r="A7" s="38" t="s">
        <v>36</v>
      </c>
      <c r="B7" s="38">
        <v>95631</v>
      </c>
      <c r="C7" s="44" t="s">
        <v>49</v>
      </c>
      <c r="D7" s="38" t="s">
        <v>48</v>
      </c>
      <c r="E7" s="40">
        <v>8.0500000000000002E-2</v>
      </c>
      <c r="F7" s="41">
        <v>175.93</v>
      </c>
      <c r="G7" s="41">
        <f t="shared" ref="G7" si="1">E7*F7</f>
        <v>14.162365000000001</v>
      </c>
    </row>
    <row r="8" spans="1:10" ht="22.5">
      <c r="A8" s="38" t="s">
        <v>36</v>
      </c>
      <c r="B8" s="38">
        <v>95632</v>
      </c>
      <c r="C8" s="44" t="s">
        <v>50</v>
      </c>
      <c r="D8" s="38" t="s">
        <v>44</v>
      </c>
      <c r="E8" s="40">
        <v>6.0699999999999997E-2</v>
      </c>
      <c r="F8" s="41">
        <v>54.79</v>
      </c>
      <c r="G8" s="41">
        <f t="shared" ref="G8:G10" si="2">E8*F8</f>
        <v>3.3257529999999997</v>
      </c>
    </row>
    <row r="9" spans="1:10" ht="22.5">
      <c r="A9" s="38" t="s">
        <v>36</v>
      </c>
      <c r="B9" s="38">
        <v>96155</v>
      </c>
      <c r="C9" s="44" t="s">
        <v>51</v>
      </c>
      <c r="D9" s="38" t="s">
        <v>44</v>
      </c>
      <c r="E9" s="40">
        <v>0.107122</v>
      </c>
      <c r="F9" s="41">
        <v>38.799999999999997</v>
      </c>
      <c r="G9" s="41">
        <f t="shared" si="2"/>
        <v>4.1563335999999991</v>
      </c>
    </row>
    <row r="10" spans="1:10" ht="22.5">
      <c r="A10" s="38" t="s">
        <v>36</v>
      </c>
      <c r="B10" s="38">
        <v>96157</v>
      </c>
      <c r="C10" s="44" t="s">
        <v>52</v>
      </c>
      <c r="D10" s="38" t="s">
        <v>48</v>
      </c>
      <c r="E10" s="40">
        <v>3.4099999999999998E-2</v>
      </c>
      <c r="F10" s="41">
        <v>163.88</v>
      </c>
      <c r="G10" s="41">
        <f t="shared" si="2"/>
        <v>5.5883079999999996</v>
      </c>
    </row>
    <row r="11" spans="1:10" ht="23.25" thickBot="1">
      <c r="A11" s="38" t="s">
        <v>36</v>
      </c>
      <c r="B11" s="38">
        <v>96463</v>
      </c>
      <c r="C11" s="44" t="s">
        <v>53</v>
      </c>
      <c r="D11" s="38" t="s">
        <v>48</v>
      </c>
      <c r="E11" s="40">
        <v>4.19E-2</v>
      </c>
      <c r="F11" s="41">
        <v>161.72999999999999</v>
      </c>
      <c r="G11" s="41">
        <f t="shared" ref="G11" si="3">E11*F11</f>
        <v>6.7764869999999995</v>
      </c>
    </row>
    <row r="12" spans="1:10" ht="45" customHeight="1">
      <c r="A12" s="38" t="s">
        <v>36</v>
      </c>
      <c r="B12" s="38">
        <v>96464</v>
      </c>
      <c r="C12" s="44" t="s">
        <v>54</v>
      </c>
      <c r="D12" s="38" t="s">
        <v>44</v>
      </c>
      <c r="E12" s="40">
        <v>9.9000000000000005E-2</v>
      </c>
      <c r="F12" s="41">
        <v>58.88</v>
      </c>
      <c r="G12" s="41">
        <f t="shared" ref="G12" si="4">E12*F12</f>
        <v>5.8291200000000005</v>
      </c>
      <c r="I12" s="66" t="s">
        <v>66</v>
      </c>
      <c r="J12" s="67"/>
    </row>
    <row r="13" spans="1:10" ht="15" customHeight="1" thickBot="1">
      <c r="A13" s="61" t="s">
        <v>37</v>
      </c>
      <c r="B13" s="62"/>
      <c r="C13" s="62"/>
      <c r="D13" s="62"/>
      <c r="E13" s="62"/>
      <c r="F13" s="63"/>
      <c r="G13" s="43">
        <f>SUM(G2:G12)</f>
        <v>1518.4398286000005</v>
      </c>
      <c r="I13" s="64">
        <f>G13/E2</f>
        <v>594.34782707061231</v>
      </c>
      <c r="J13" s="65"/>
    </row>
    <row r="15" spans="1:10" ht="40.5" customHeight="1">
      <c r="A15" s="36" t="s">
        <v>65</v>
      </c>
      <c r="B15" s="36" t="s">
        <v>55</v>
      </c>
      <c r="C15" s="9" t="s">
        <v>31</v>
      </c>
      <c r="D15" s="36" t="s">
        <v>27</v>
      </c>
      <c r="E15" s="37" t="s">
        <v>33</v>
      </c>
      <c r="F15" s="36" t="s">
        <v>34</v>
      </c>
      <c r="G15" s="36" t="s">
        <v>35</v>
      </c>
    </row>
    <row r="16" spans="1:10" ht="22.5">
      <c r="A16" s="38" t="s">
        <v>36</v>
      </c>
      <c r="B16" s="38">
        <v>5839</v>
      </c>
      <c r="C16" s="44" t="s">
        <v>56</v>
      </c>
      <c r="D16" s="38" t="s">
        <v>48</v>
      </c>
      <c r="E16" s="45">
        <v>2E-3</v>
      </c>
      <c r="F16" s="41">
        <v>11.36</v>
      </c>
      <c r="G16" s="41">
        <f t="shared" ref="G16:G23" si="5">E16*F16</f>
        <v>2.2720000000000001E-2</v>
      </c>
    </row>
    <row r="17" spans="1:7" ht="22.5">
      <c r="A17" s="38" t="s">
        <v>36</v>
      </c>
      <c r="B17" s="38">
        <v>5841</v>
      </c>
      <c r="C17" s="44" t="s">
        <v>56</v>
      </c>
      <c r="D17" s="38" t="s">
        <v>44</v>
      </c>
      <c r="E17" s="45">
        <v>4.0000000000000001E-3</v>
      </c>
      <c r="F17" s="41">
        <v>5.4</v>
      </c>
      <c r="G17" s="41">
        <f t="shared" si="5"/>
        <v>2.1600000000000001E-2</v>
      </c>
    </row>
    <row r="18" spans="1:7" ht="22.5">
      <c r="A18" s="38" t="s">
        <v>36</v>
      </c>
      <c r="B18" s="38">
        <v>41903</v>
      </c>
      <c r="C18" s="44" t="s">
        <v>57</v>
      </c>
      <c r="D18" s="38" t="s">
        <v>58</v>
      </c>
      <c r="E18" s="45">
        <v>0.45</v>
      </c>
      <c r="F18" s="41">
        <v>3.7</v>
      </c>
      <c r="G18" s="41">
        <f t="shared" si="5"/>
        <v>1.665</v>
      </c>
    </row>
    <row r="19" spans="1:7" ht="33.75">
      <c r="A19" s="38" t="s">
        <v>36</v>
      </c>
      <c r="B19" s="38">
        <v>83362</v>
      </c>
      <c r="C19" s="44" t="s">
        <v>59</v>
      </c>
      <c r="D19" s="38" t="s">
        <v>48</v>
      </c>
      <c r="E19" s="45">
        <v>4.0000000000000002E-4</v>
      </c>
      <c r="F19" s="41">
        <v>251.69</v>
      </c>
      <c r="G19" s="41">
        <f t="shared" si="5"/>
        <v>0.100676</v>
      </c>
    </row>
    <row r="20" spans="1:7">
      <c r="A20" s="38" t="s">
        <v>36</v>
      </c>
      <c r="B20" s="38">
        <v>88316</v>
      </c>
      <c r="C20" s="44" t="s">
        <v>60</v>
      </c>
      <c r="D20" s="38" t="s">
        <v>46</v>
      </c>
      <c r="E20" s="45">
        <v>5.4999999999999997E-3</v>
      </c>
      <c r="F20" s="41">
        <v>15.05</v>
      </c>
      <c r="G20" s="41">
        <f t="shared" si="5"/>
        <v>8.2775000000000001E-2</v>
      </c>
    </row>
    <row r="21" spans="1:7" ht="22.5">
      <c r="A21" s="38" t="s">
        <v>36</v>
      </c>
      <c r="B21" s="38">
        <v>89035</v>
      </c>
      <c r="C21" s="44" t="s">
        <v>61</v>
      </c>
      <c r="D21" s="38" t="s">
        <v>48</v>
      </c>
      <c r="E21" s="45">
        <v>1.6999999999999999E-3</v>
      </c>
      <c r="F21" s="41">
        <v>153.76</v>
      </c>
      <c r="G21" s="41">
        <f t="shared" si="5"/>
        <v>0.26139199999999996</v>
      </c>
    </row>
    <row r="22" spans="1:7">
      <c r="A22" s="38" t="s">
        <v>36</v>
      </c>
      <c r="B22" s="38">
        <v>89036</v>
      </c>
      <c r="C22" s="44" t="s">
        <v>62</v>
      </c>
      <c r="D22" s="38" t="s">
        <v>44</v>
      </c>
      <c r="E22" s="45">
        <v>3.8E-3</v>
      </c>
      <c r="F22" s="41">
        <v>33.64</v>
      </c>
      <c r="G22" s="41">
        <f t="shared" si="5"/>
        <v>0.127832</v>
      </c>
    </row>
    <row r="23" spans="1:7" ht="33.75">
      <c r="A23" s="38" t="s">
        <v>36</v>
      </c>
      <c r="B23" s="38">
        <v>91486</v>
      </c>
      <c r="C23" s="44" t="s">
        <v>63</v>
      </c>
      <c r="D23" s="38" t="s">
        <v>44</v>
      </c>
      <c r="E23" s="45">
        <v>5.134184E-3</v>
      </c>
      <c r="F23" s="41">
        <v>44.09</v>
      </c>
      <c r="G23" s="41">
        <f t="shared" si="5"/>
        <v>0.22636617256000002</v>
      </c>
    </row>
    <row r="24" spans="1:7" ht="15" customHeight="1">
      <c r="A24" s="61" t="s">
        <v>37</v>
      </c>
      <c r="B24" s="62"/>
      <c r="C24" s="62"/>
      <c r="D24" s="62"/>
      <c r="E24" s="62"/>
      <c r="F24" s="63"/>
      <c r="G24" s="43">
        <f>SUM(G16:G23)</f>
        <v>2.5083611725600004</v>
      </c>
    </row>
  </sheetData>
  <mergeCells count="4">
    <mergeCell ref="A13:F13"/>
    <mergeCell ref="A24:F24"/>
    <mergeCell ref="I13:J13"/>
    <mergeCell ref="I12:J12"/>
  </mergeCells>
  <conditionalFormatting sqref="F2:G6 E2 E4:E6 A13 G13">
    <cfRule type="expression" dxfId="67" priority="113" stopIfTrue="1">
      <formula>AND($A2&lt;&gt;"COMPOSICAO",$A2&lt;&gt;"INSUMO",$A2&lt;&gt;"")</formula>
    </cfRule>
    <cfRule type="expression" dxfId="66" priority="114" stopIfTrue="1">
      <formula>AND(OR($A2="COMPOSICAO",$A2="INSUMO",$A2&lt;&gt;""),$A2&lt;&gt;"")</formula>
    </cfRule>
  </conditionalFormatting>
  <conditionalFormatting sqref="E1:G1">
    <cfRule type="expression" dxfId="65" priority="111" stopIfTrue="1">
      <formula>AND($A1&lt;&gt;"COMPOSICAO",$A1&lt;&gt;"INSUMO",$A1&lt;&gt;"")</formula>
    </cfRule>
    <cfRule type="expression" dxfId="64" priority="112" stopIfTrue="1">
      <formula>AND(OR($A1="COMPOSICAO",$A1="INSUMO",$A1&lt;&gt;""),$A1&lt;&gt;"")</formula>
    </cfRule>
  </conditionalFormatting>
  <conditionalFormatting sqref="B1:D1">
    <cfRule type="expression" dxfId="63" priority="109" stopIfTrue="1">
      <formula>AND($A1&lt;&gt;"COMPOSICAO",$A1&lt;&gt;"INSUMO",$A1&lt;&gt;"")</formula>
    </cfRule>
    <cfRule type="expression" dxfId="62" priority="110" stopIfTrue="1">
      <formula>AND(OR($A1="COMPOSICAO",$A1="INSUMO",$A1&lt;&gt;""),$A1&lt;&gt;"")</formula>
    </cfRule>
  </conditionalFormatting>
  <conditionalFormatting sqref="A1">
    <cfRule type="expression" dxfId="61" priority="107" stopIfTrue="1">
      <formula>AND($A1&lt;&gt;"COMPOSICAO",$A1&lt;&gt;"INSUMO",$A1&lt;&gt;"")</formula>
    </cfRule>
    <cfRule type="expression" dxfId="60" priority="108" stopIfTrue="1">
      <formula>AND(OR($A1="COMPOSICAO",$A1="INSUMO",$A1&lt;&gt;""),$A1&lt;&gt;"")</formula>
    </cfRule>
  </conditionalFormatting>
  <conditionalFormatting sqref="A2:D2">
    <cfRule type="expression" dxfId="59" priority="103" stopIfTrue="1">
      <formula>AND($A2&lt;&gt;"COMPOSICAO",$A2&lt;&gt;"INSUMO",$A2&lt;&gt;"")</formula>
    </cfRule>
    <cfRule type="expression" dxfId="58" priority="104" stopIfTrue="1">
      <formula>AND(OR($A2="COMPOSICAO",$A2="INSUMO",$A2&lt;&gt;""),$A2&lt;&gt;"")</formula>
    </cfRule>
  </conditionalFormatting>
  <conditionalFormatting sqref="A3:D4">
    <cfRule type="expression" dxfId="57" priority="101" stopIfTrue="1">
      <formula>AND($A3&lt;&gt;"COMPOSICAO",$A3&lt;&gt;"INSUMO",$A3&lt;&gt;"")</formula>
    </cfRule>
    <cfRule type="expression" dxfId="56" priority="102" stopIfTrue="1">
      <formula>AND(OR($A3="COMPOSICAO",$A3="INSUMO",$A3&lt;&gt;""),$A3&lt;&gt;"")</formula>
    </cfRule>
  </conditionalFormatting>
  <conditionalFormatting sqref="A5:D6">
    <cfRule type="expression" dxfId="55" priority="99" stopIfTrue="1">
      <formula>AND($A5&lt;&gt;"COMPOSICAO",$A5&lt;&gt;"INSUMO",$A5&lt;&gt;"")</formula>
    </cfRule>
    <cfRule type="expression" dxfId="54" priority="100" stopIfTrue="1">
      <formula>AND(OR($A5="COMPOSICAO",$A5="INSUMO",$A5&lt;&gt;""),$A5&lt;&gt;"")</formula>
    </cfRule>
  </conditionalFormatting>
  <conditionalFormatting sqref="E3">
    <cfRule type="expression" dxfId="53" priority="97" stopIfTrue="1">
      <formula>AND($A3&lt;&gt;"COMPOSICAO",$A3&lt;&gt;"INSUMO",$A3&lt;&gt;"")</formula>
    </cfRule>
    <cfRule type="expression" dxfId="52" priority="98" stopIfTrue="1">
      <formula>AND(OR($A3="COMPOSICAO",$A3="INSUMO",$A3&lt;&gt;""),$A3&lt;&gt;"")</formula>
    </cfRule>
  </conditionalFormatting>
  <conditionalFormatting sqref="E7:G7">
    <cfRule type="expression" dxfId="51" priority="95" stopIfTrue="1">
      <formula>AND($A7&lt;&gt;"COMPOSICAO",$A7&lt;&gt;"INSUMO",$A7&lt;&gt;"")</formula>
    </cfRule>
    <cfRule type="expression" dxfId="50" priority="96" stopIfTrue="1">
      <formula>AND(OR($A7="COMPOSICAO",$A7="INSUMO",$A7&lt;&gt;""),$A7&lt;&gt;"")</formula>
    </cfRule>
  </conditionalFormatting>
  <conditionalFormatting sqref="A7:D7">
    <cfRule type="expression" dxfId="49" priority="93" stopIfTrue="1">
      <formula>AND($A7&lt;&gt;"COMPOSICAO",$A7&lt;&gt;"INSUMO",$A7&lt;&gt;"")</formula>
    </cfRule>
    <cfRule type="expression" dxfId="48" priority="94" stopIfTrue="1">
      <formula>AND(OR($A7="COMPOSICAO",$A7="INSUMO",$A7&lt;&gt;""),$A7&lt;&gt;"")</formula>
    </cfRule>
  </conditionalFormatting>
  <conditionalFormatting sqref="E8:G8">
    <cfRule type="expression" dxfId="47" priority="91" stopIfTrue="1">
      <formula>AND($A8&lt;&gt;"COMPOSICAO",$A8&lt;&gt;"INSUMO",$A8&lt;&gt;"")</formula>
    </cfRule>
    <cfRule type="expression" dxfId="46" priority="92" stopIfTrue="1">
      <formula>AND(OR($A8="COMPOSICAO",$A8="INSUMO",$A8&lt;&gt;""),$A8&lt;&gt;"")</formula>
    </cfRule>
  </conditionalFormatting>
  <conditionalFormatting sqref="A8:D8">
    <cfRule type="expression" dxfId="45" priority="89" stopIfTrue="1">
      <formula>AND($A8&lt;&gt;"COMPOSICAO",$A8&lt;&gt;"INSUMO",$A8&lt;&gt;"")</formula>
    </cfRule>
    <cfRule type="expression" dxfId="44" priority="90" stopIfTrue="1">
      <formula>AND(OR($A8="COMPOSICAO",$A8="INSUMO",$A8&lt;&gt;""),$A8&lt;&gt;"")</formula>
    </cfRule>
  </conditionalFormatting>
  <conditionalFormatting sqref="E9:G9">
    <cfRule type="expression" dxfId="43" priority="87" stopIfTrue="1">
      <formula>AND($A9&lt;&gt;"COMPOSICAO",$A9&lt;&gt;"INSUMO",$A9&lt;&gt;"")</formula>
    </cfRule>
    <cfRule type="expression" dxfId="42" priority="88" stopIfTrue="1">
      <formula>AND(OR($A9="COMPOSICAO",$A9="INSUMO",$A9&lt;&gt;""),$A9&lt;&gt;"")</formula>
    </cfRule>
  </conditionalFormatting>
  <conditionalFormatting sqref="A9:D9">
    <cfRule type="expression" dxfId="41" priority="85" stopIfTrue="1">
      <formula>AND($A9&lt;&gt;"COMPOSICAO",$A9&lt;&gt;"INSUMO",$A9&lt;&gt;"")</formula>
    </cfRule>
    <cfRule type="expression" dxfId="40" priority="86" stopIfTrue="1">
      <formula>AND(OR($A9="COMPOSICAO",$A9="INSUMO",$A9&lt;&gt;""),$A9&lt;&gt;"")</formula>
    </cfRule>
  </conditionalFormatting>
  <conditionalFormatting sqref="E10:G10">
    <cfRule type="expression" dxfId="39" priority="83" stopIfTrue="1">
      <formula>AND($A10&lt;&gt;"COMPOSICAO",$A10&lt;&gt;"INSUMO",$A10&lt;&gt;"")</formula>
    </cfRule>
    <cfRule type="expression" dxfId="38" priority="84" stopIfTrue="1">
      <formula>AND(OR($A10="COMPOSICAO",$A10="INSUMO",$A10&lt;&gt;""),$A10&lt;&gt;"")</formula>
    </cfRule>
  </conditionalFormatting>
  <conditionalFormatting sqref="A10:D10">
    <cfRule type="expression" dxfId="37" priority="81" stopIfTrue="1">
      <formula>AND($A10&lt;&gt;"COMPOSICAO",$A10&lt;&gt;"INSUMO",$A10&lt;&gt;"")</formula>
    </cfRule>
    <cfRule type="expression" dxfId="36" priority="82" stopIfTrue="1">
      <formula>AND(OR($A10="COMPOSICAO",$A10="INSUMO",$A10&lt;&gt;""),$A10&lt;&gt;"")</formula>
    </cfRule>
  </conditionalFormatting>
  <conditionalFormatting sqref="E11:G11">
    <cfRule type="expression" dxfId="35" priority="79" stopIfTrue="1">
      <formula>AND($A11&lt;&gt;"COMPOSICAO",$A11&lt;&gt;"INSUMO",$A11&lt;&gt;"")</formula>
    </cfRule>
    <cfRule type="expression" dxfId="34" priority="80" stopIfTrue="1">
      <formula>AND(OR($A11="COMPOSICAO",$A11="INSUMO",$A11&lt;&gt;""),$A11&lt;&gt;"")</formula>
    </cfRule>
  </conditionalFormatting>
  <conditionalFormatting sqref="A11:D11">
    <cfRule type="expression" dxfId="33" priority="77" stopIfTrue="1">
      <formula>AND($A11&lt;&gt;"COMPOSICAO",$A11&lt;&gt;"INSUMO",$A11&lt;&gt;"")</formula>
    </cfRule>
    <cfRule type="expression" dxfId="32" priority="78" stopIfTrue="1">
      <formula>AND(OR($A11="COMPOSICAO",$A11="INSUMO",$A11&lt;&gt;""),$A11&lt;&gt;"")</formula>
    </cfRule>
  </conditionalFormatting>
  <conditionalFormatting sqref="E12:G12">
    <cfRule type="expression" dxfId="31" priority="75" stopIfTrue="1">
      <formula>AND($A12&lt;&gt;"COMPOSICAO",$A12&lt;&gt;"INSUMO",$A12&lt;&gt;"")</formula>
    </cfRule>
    <cfRule type="expression" dxfId="30" priority="76" stopIfTrue="1">
      <formula>AND(OR($A12="COMPOSICAO",$A12="INSUMO",$A12&lt;&gt;""),$A12&lt;&gt;"")</formula>
    </cfRule>
  </conditionalFormatting>
  <conditionalFormatting sqref="A12:D12">
    <cfRule type="expression" dxfId="29" priority="73" stopIfTrue="1">
      <formula>AND($A12&lt;&gt;"COMPOSICAO",$A12&lt;&gt;"INSUMO",$A12&lt;&gt;"")</formula>
    </cfRule>
    <cfRule type="expression" dxfId="28" priority="74" stopIfTrue="1">
      <formula>AND(OR($A12="COMPOSICAO",$A12="INSUMO",$A12&lt;&gt;""),$A12&lt;&gt;"")</formula>
    </cfRule>
  </conditionalFormatting>
  <conditionalFormatting sqref="F16:G20 E16 E18:E20 A24 G24">
    <cfRule type="expression" dxfId="27" priority="55" stopIfTrue="1">
      <formula>AND($A16&lt;&gt;"COMPOSICAO",$A16&lt;&gt;"INSUMO",$A16&lt;&gt;"")</formula>
    </cfRule>
    <cfRule type="expression" dxfId="26" priority="56" stopIfTrue="1">
      <formula>AND(OR($A16="COMPOSICAO",$A16="INSUMO",$A16&lt;&gt;""),$A16&lt;&gt;"")</formula>
    </cfRule>
  </conditionalFormatting>
  <conditionalFormatting sqref="E15:G15">
    <cfRule type="expression" dxfId="25" priority="53" stopIfTrue="1">
      <formula>AND($A15&lt;&gt;"COMPOSICAO",$A15&lt;&gt;"INSUMO",$A15&lt;&gt;"")</formula>
    </cfRule>
    <cfRule type="expression" dxfId="24" priority="54" stopIfTrue="1">
      <formula>AND(OR($A15="COMPOSICAO",$A15="INSUMO",$A15&lt;&gt;""),$A15&lt;&gt;"")</formula>
    </cfRule>
  </conditionalFormatting>
  <conditionalFormatting sqref="B15:D15">
    <cfRule type="expression" dxfId="23" priority="51" stopIfTrue="1">
      <formula>AND($A15&lt;&gt;"COMPOSICAO",$A15&lt;&gt;"INSUMO",$A15&lt;&gt;"")</formula>
    </cfRule>
    <cfRule type="expression" dxfId="22" priority="52" stopIfTrue="1">
      <formula>AND(OR($A15="COMPOSICAO",$A15="INSUMO",$A15&lt;&gt;""),$A15&lt;&gt;"")</formula>
    </cfRule>
  </conditionalFormatting>
  <conditionalFormatting sqref="A15">
    <cfRule type="expression" dxfId="21" priority="49" stopIfTrue="1">
      <formula>AND($A15&lt;&gt;"COMPOSICAO",$A15&lt;&gt;"INSUMO",$A15&lt;&gt;"")</formula>
    </cfRule>
    <cfRule type="expression" dxfId="20" priority="50" stopIfTrue="1">
      <formula>AND(OR($A15="COMPOSICAO",$A15="INSUMO",$A15&lt;&gt;""),$A15&lt;&gt;"")</formula>
    </cfRule>
  </conditionalFormatting>
  <conditionalFormatting sqref="A16:D16">
    <cfRule type="expression" dxfId="19" priority="47" stopIfTrue="1">
      <formula>AND($A16&lt;&gt;"COMPOSICAO",$A16&lt;&gt;"INSUMO",$A16&lt;&gt;"")</formula>
    </cfRule>
    <cfRule type="expression" dxfId="18" priority="48" stopIfTrue="1">
      <formula>AND(OR($A16="COMPOSICAO",$A16="INSUMO",$A16&lt;&gt;""),$A16&lt;&gt;"")</formula>
    </cfRule>
  </conditionalFormatting>
  <conditionalFormatting sqref="A17:D18">
    <cfRule type="expression" dxfId="17" priority="45" stopIfTrue="1">
      <formula>AND($A17&lt;&gt;"COMPOSICAO",$A17&lt;&gt;"INSUMO",$A17&lt;&gt;"")</formula>
    </cfRule>
    <cfRule type="expression" dxfId="16" priority="46" stopIfTrue="1">
      <formula>AND(OR($A17="COMPOSICAO",$A17="INSUMO",$A17&lt;&gt;""),$A17&lt;&gt;"")</formula>
    </cfRule>
  </conditionalFormatting>
  <conditionalFormatting sqref="A19:D20">
    <cfRule type="expression" dxfId="15" priority="43" stopIfTrue="1">
      <formula>AND($A19&lt;&gt;"COMPOSICAO",$A19&lt;&gt;"INSUMO",$A19&lt;&gt;"")</formula>
    </cfRule>
    <cfRule type="expression" dxfId="14" priority="44" stopIfTrue="1">
      <formula>AND(OR($A19="COMPOSICAO",$A19="INSUMO",$A19&lt;&gt;""),$A19&lt;&gt;"")</formula>
    </cfRule>
  </conditionalFormatting>
  <conditionalFormatting sqref="E17">
    <cfRule type="expression" dxfId="13" priority="41" stopIfTrue="1">
      <formula>AND($A17&lt;&gt;"COMPOSICAO",$A17&lt;&gt;"INSUMO",$A17&lt;&gt;"")</formula>
    </cfRule>
    <cfRule type="expression" dxfId="12" priority="42" stopIfTrue="1">
      <formula>AND(OR($A17="COMPOSICAO",$A17="INSUMO",$A17&lt;&gt;""),$A17&lt;&gt;"")</formula>
    </cfRule>
  </conditionalFormatting>
  <conditionalFormatting sqref="E21:G21">
    <cfRule type="expression" dxfId="11" priority="39" stopIfTrue="1">
      <formula>AND($A21&lt;&gt;"COMPOSICAO",$A21&lt;&gt;"INSUMO",$A21&lt;&gt;"")</formula>
    </cfRule>
    <cfRule type="expression" dxfId="10" priority="40" stopIfTrue="1">
      <formula>AND(OR($A21="COMPOSICAO",$A21="INSUMO",$A21&lt;&gt;""),$A21&lt;&gt;"")</formula>
    </cfRule>
  </conditionalFormatting>
  <conditionalFormatting sqref="A21:D21">
    <cfRule type="expression" dxfId="9" priority="37" stopIfTrue="1">
      <formula>AND($A21&lt;&gt;"COMPOSICAO",$A21&lt;&gt;"INSUMO",$A21&lt;&gt;"")</formula>
    </cfRule>
    <cfRule type="expression" dxfId="8" priority="38" stopIfTrue="1">
      <formula>AND(OR($A21="COMPOSICAO",$A21="INSUMO",$A21&lt;&gt;""),$A21&lt;&gt;"")</formula>
    </cfRule>
  </conditionalFormatting>
  <conditionalFormatting sqref="E22:G22">
    <cfRule type="expression" dxfId="7" priority="35" stopIfTrue="1">
      <formula>AND($A22&lt;&gt;"COMPOSICAO",$A22&lt;&gt;"INSUMO",$A22&lt;&gt;"")</formula>
    </cfRule>
    <cfRule type="expression" dxfId="6" priority="36" stopIfTrue="1">
      <formula>AND(OR($A22="COMPOSICAO",$A22="INSUMO",$A22&lt;&gt;""),$A22&lt;&gt;"")</formula>
    </cfRule>
  </conditionalFormatting>
  <conditionalFormatting sqref="A22:D22">
    <cfRule type="expression" dxfId="5" priority="33" stopIfTrue="1">
      <formula>AND($A22&lt;&gt;"COMPOSICAO",$A22&lt;&gt;"INSUMO",$A22&lt;&gt;"")</formula>
    </cfRule>
    <cfRule type="expression" dxfId="4" priority="34" stopIfTrue="1">
      <formula>AND(OR($A22="COMPOSICAO",$A22="INSUMO",$A22&lt;&gt;""),$A22&lt;&gt;"")</formula>
    </cfRule>
  </conditionalFormatting>
  <conditionalFormatting sqref="E23:G23">
    <cfRule type="expression" dxfId="3" priority="31" stopIfTrue="1">
      <formula>AND($A23&lt;&gt;"COMPOSICAO",$A23&lt;&gt;"INSUMO",$A23&lt;&gt;"")</formula>
    </cfRule>
    <cfRule type="expression" dxfId="2" priority="32" stopIfTrue="1">
      <formula>AND(OR($A23="COMPOSICAO",$A23="INSUMO",$A23&lt;&gt;""),$A23&lt;&gt;"")</formula>
    </cfRule>
  </conditionalFormatting>
  <conditionalFormatting sqref="A23:D23">
    <cfRule type="expression" dxfId="1" priority="29" stopIfTrue="1">
      <formula>AND($A23&lt;&gt;"COMPOSICAO",$A23&lt;&gt;"INSUMO",$A23&lt;&gt;"")</formula>
    </cfRule>
    <cfRule type="expression" dxfId="0" priority="30" stopIfTrue="1">
      <formula>AND(OR($A23="COMPOSICAO",$A23="INSUMO",$A23&lt;&gt;""),$A23&lt;&gt;"")</formula>
    </cfRule>
  </conditionalFormatting>
  <pageMargins left="0.511811024" right="0.511811024" top="0.78740157499999996" bottom="0.78740157499999996" header="0.31496062000000002" footer="0.31496062000000002"/>
  <pageSetup paperSize="9" scale="5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workbookViewId="0">
      <selection activeCell="G6" sqref="G6"/>
    </sheetView>
  </sheetViews>
  <sheetFormatPr defaultRowHeight="15"/>
  <cols>
    <col min="1" max="1" width="9.7109375" customWidth="1"/>
    <col min="2" max="2" width="9.85546875" customWidth="1"/>
    <col min="3" max="3" width="9.28515625" customWidth="1"/>
    <col min="5" max="5" width="9.140625" customWidth="1"/>
    <col min="7" max="7" width="15.42578125" customWidth="1"/>
    <col min="8" max="8" width="16.28515625" customWidth="1"/>
    <col min="9" max="9" width="17.5703125" customWidth="1"/>
  </cols>
  <sheetData>
    <row r="1" spans="1:9" ht="18.75">
      <c r="A1" s="69" t="s">
        <v>10</v>
      </c>
      <c r="B1" s="70"/>
      <c r="C1" s="70"/>
      <c r="D1" s="70"/>
      <c r="E1" s="70"/>
      <c r="F1" s="70"/>
      <c r="G1" s="70"/>
      <c r="H1" s="70"/>
      <c r="I1" s="71"/>
    </row>
    <row r="2" spans="1:9" ht="19.5" thickBot="1">
      <c r="A2" s="72" t="s">
        <v>11</v>
      </c>
      <c r="B2" s="73"/>
      <c r="C2" s="73"/>
      <c r="D2" s="73"/>
      <c r="E2" s="73"/>
      <c r="F2" s="73"/>
      <c r="G2" s="73"/>
      <c r="H2" s="73"/>
      <c r="I2" s="74"/>
    </row>
    <row r="3" spans="1:9" ht="15.75" thickBot="1">
      <c r="A3" s="75" t="s">
        <v>12</v>
      </c>
      <c r="B3" s="76"/>
      <c r="C3" s="76"/>
      <c r="D3" s="76"/>
      <c r="E3" s="76"/>
      <c r="F3" s="76"/>
      <c r="G3" s="76"/>
      <c r="H3" s="76"/>
      <c r="I3" s="77"/>
    </row>
    <row r="4" spans="1:9" ht="15.75" thickBot="1">
      <c r="A4" s="75" t="s">
        <v>13</v>
      </c>
      <c r="B4" s="76"/>
      <c r="C4" s="76"/>
      <c r="D4" s="76"/>
      <c r="E4" s="76"/>
      <c r="F4" s="76"/>
      <c r="G4" s="20" t="s">
        <v>14</v>
      </c>
      <c r="H4" s="21" t="s">
        <v>15</v>
      </c>
      <c r="I4" s="22" t="s">
        <v>16</v>
      </c>
    </row>
    <row r="5" spans="1:9">
      <c r="A5" s="78" t="s">
        <v>17</v>
      </c>
      <c r="B5" s="79"/>
      <c r="C5" s="79"/>
      <c r="D5" s="79"/>
      <c r="E5" s="79"/>
      <c r="F5" s="80"/>
      <c r="G5" s="30">
        <v>0.2034</v>
      </c>
      <c r="H5" s="30">
        <v>0.22120000000000001</v>
      </c>
      <c r="I5" s="31">
        <v>0.25</v>
      </c>
    </row>
    <row r="6" spans="1:9">
      <c r="A6" s="81" t="s">
        <v>18</v>
      </c>
      <c r="B6" s="82"/>
      <c r="C6" s="82"/>
      <c r="D6" s="82"/>
      <c r="E6" s="82"/>
      <c r="F6" s="83"/>
      <c r="G6" s="46">
        <v>0.19600000000000001</v>
      </c>
      <c r="H6" s="32">
        <v>0.2097</v>
      </c>
      <c r="I6" s="33">
        <v>0.24229999999999999</v>
      </c>
    </row>
    <row r="7" spans="1:9">
      <c r="A7" s="81" t="s">
        <v>19</v>
      </c>
      <c r="B7" s="82"/>
      <c r="C7" s="82"/>
      <c r="D7" s="82"/>
      <c r="E7" s="82"/>
      <c r="F7" s="83"/>
      <c r="G7" s="32">
        <v>0.20760000000000001</v>
      </c>
      <c r="H7" s="32">
        <v>0.24179999999999999</v>
      </c>
      <c r="I7" s="33">
        <v>0.26440000000000002</v>
      </c>
    </row>
    <row r="8" spans="1:9">
      <c r="A8" s="81" t="s">
        <v>20</v>
      </c>
      <c r="B8" s="82"/>
      <c r="C8" s="82"/>
      <c r="D8" s="82"/>
      <c r="E8" s="82"/>
      <c r="F8" s="83"/>
      <c r="G8" s="32">
        <v>0.24</v>
      </c>
      <c r="H8" s="32">
        <v>0.25840000000000002</v>
      </c>
      <c r="I8" s="33">
        <v>0.27860000000000001</v>
      </c>
    </row>
    <row r="9" spans="1:9">
      <c r="A9" s="81" t="s">
        <v>21</v>
      </c>
      <c r="B9" s="82"/>
      <c r="C9" s="82"/>
      <c r="D9" s="82"/>
      <c r="E9" s="82"/>
      <c r="F9" s="83"/>
      <c r="G9" s="32">
        <v>0.22800000000000001</v>
      </c>
      <c r="H9" s="32">
        <v>0.27479999999999999</v>
      </c>
      <c r="I9" s="33">
        <v>0.3095</v>
      </c>
    </row>
    <row r="10" spans="1:9" ht="15.75" thickBot="1">
      <c r="A10" s="84" t="s">
        <v>22</v>
      </c>
      <c r="B10" s="85"/>
      <c r="C10" s="85"/>
      <c r="D10" s="85"/>
      <c r="E10" s="85"/>
      <c r="F10" s="86"/>
      <c r="G10" s="34">
        <v>0.111</v>
      </c>
      <c r="H10" s="34">
        <v>0.14019999999999999</v>
      </c>
      <c r="I10" s="35">
        <v>0.16800000000000001</v>
      </c>
    </row>
    <row r="11" spans="1:9">
      <c r="A11" s="23"/>
      <c r="B11" s="23"/>
      <c r="C11" s="23"/>
      <c r="D11" s="23"/>
      <c r="E11" s="23"/>
      <c r="F11" s="23"/>
      <c r="G11" s="23"/>
      <c r="H11" s="23"/>
      <c r="I11" s="23"/>
    </row>
    <row r="12" spans="1:9">
      <c r="A12" s="23"/>
      <c r="B12" s="23"/>
      <c r="C12" s="23"/>
      <c r="D12" s="23"/>
      <c r="E12" s="23"/>
      <c r="F12" s="23"/>
      <c r="G12" s="23"/>
      <c r="H12" s="23"/>
      <c r="I12" s="23"/>
    </row>
    <row r="13" spans="1:9">
      <c r="A13" s="24"/>
      <c r="B13" s="24"/>
      <c r="C13" s="24"/>
      <c r="D13" s="24"/>
      <c r="E13" s="24"/>
      <c r="F13" s="24"/>
      <c r="G13" s="24"/>
      <c r="H13" s="24"/>
      <c r="I13" s="24"/>
    </row>
    <row r="14" spans="1:9">
      <c r="A14" s="24"/>
      <c r="B14" s="24"/>
      <c r="C14" s="24"/>
      <c r="D14" s="24"/>
      <c r="E14" s="24"/>
      <c r="F14" s="24"/>
      <c r="G14" s="24"/>
      <c r="H14" s="24"/>
      <c r="I14" s="24"/>
    </row>
    <row r="15" spans="1:9" ht="15.75" thickBot="1">
      <c r="A15" s="24"/>
      <c r="B15" s="24"/>
      <c r="C15" s="24"/>
      <c r="D15" s="25"/>
      <c r="E15" s="25"/>
      <c r="F15" s="25"/>
      <c r="G15" s="24"/>
      <c r="H15" s="24"/>
      <c r="I15" s="24"/>
    </row>
    <row r="16" spans="1:9">
      <c r="A16" s="24"/>
      <c r="B16" s="24"/>
      <c r="C16" s="24"/>
      <c r="D16" s="87" t="s">
        <v>23</v>
      </c>
      <c r="E16" s="87"/>
      <c r="F16" s="87"/>
      <c r="G16" s="24"/>
      <c r="H16" s="24"/>
      <c r="I16" s="24"/>
    </row>
    <row r="17" spans="1:9">
      <c r="A17" s="23"/>
      <c r="B17" s="23"/>
      <c r="C17" s="23"/>
      <c r="D17" s="68" t="s">
        <v>24</v>
      </c>
      <c r="E17" s="68"/>
      <c r="F17" s="68"/>
      <c r="G17" s="23"/>
      <c r="H17" s="23"/>
      <c r="I17" s="23"/>
    </row>
    <row r="18" spans="1:9">
      <c r="A18" s="18"/>
      <c r="B18" s="18"/>
      <c r="C18" s="18"/>
      <c r="D18" s="18"/>
      <c r="E18" s="18"/>
      <c r="F18" s="18"/>
      <c r="G18" s="18"/>
      <c r="H18" s="18"/>
      <c r="I18" s="18"/>
    </row>
  </sheetData>
  <mergeCells count="12">
    <mergeCell ref="D17:F17"/>
    <mergeCell ref="A1:I1"/>
    <mergeCell ref="A2:I2"/>
    <mergeCell ref="A3:I3"/>
    <mergeCell ref="A4:F4"/>
    <mergeCell ref="A5:F5"/>
    <mergeCell ref="A6:F6"/>
    <mergeCell ref="A7:F7"/>
    <mergeCell ref="A8:F8"/>
    <mergeCell ref="A9:F9"/>
    <mergeCell ref="A10:F10"/>
    <mergeCell ref="D16:F16"/>
  </mergeCells>
  <pageMargins left="0.51181102362204722" right="0.51181102362204722" top="0.78740157480314965" bottom="0.78740157480314965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Composição</vt:lpstr>
      <vt:lpstr>BDI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obras</cp:lastModifiedBy>
  <cp:lastPrinted>2022-01-17T18:55:11Z</cp:lastPrinted>
  <dcterms:created xsi:type="dcterms:W3CDTF">2021-03-08T12:47:47Z</dcterms:created>
  <dcterms:modified xsi:type="dcterms:W3CDTF">2022-01-18T17:58:07Z</dcterms:modified>
</cp:coreProperties>
</file>